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kg\Desktop\信市郎2\過去の理事会・評議員会\平成３０年度　各種役員会\第４回評議員会\"/>
    </mc:Choice>
  </mc:AlternateContent>
  <bookViews>
    <workbookView xWindow="0" yWindow="0" windowWidth="20490" windowHeight="7770"/>
  </bookViews>
  <sheets>
    <sheet name="総括" sheetId="6" r:id="rId1"/>
  </sheets>
  <definedNames>
    <definedName name="_xlnm.Print_Area" localSheetId="0">総括!$A$29:$N$103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9" i="6" l="1"/>
  <c r="M19" i="6" l="1"/>
  <c r="M20" i="6"/>
  <c r="M21" i="6"/>
  <c r="M18" i="6"/>
  <c r="M46" i="6"/>
  <c r="M47" i="6"/>
  <c r="M48" i="6"/>
  <c r="M49" i="6"/>
  <c r="M50" i="6"/>
  <c r="M51" i="6"/>
  <c r="M52" i="6"/>
  <c r="M53" i="6"/>
  <c r="M54" i="6"/>
  <c r="M55" i="6"/>
  <c r="M56" i="6"/>
  <c r="M57" i="6"/>
  <c r="M59" i="6"/>
  <c r="M60" i="6"/>
  <c r="M61" i="6"/>
  <c r="M62" i="6"/>
  <c r="M63" i="6"/>
  <c r="M64" i="6"/>
  <c r="M65" i="6"/>
  <c r="M66" i="6"/>
  <c r="M67" i="6"/>
  <c r="M68" i="6"/>
  <c r="M69" i="6"/>
  <c r="M70" i="6"/>
  <c r="L59" i="6"/>
  <c r="L60" i="6"/>
  <c r="L61" i="6"/>
  <c r="G72" i="6" l="1"/>
  <c r="F72" i="6"/>
  <c r="K61" i="6"/>
  <c r="K60" i="6"/>
  <c r="K59" i="6"/>
  <c r="H61" i="6"/>
  <c r="E61" i="6"/>
  <c r="H59" i="6"/>
  <c r="H60" i="6"/>
  <c r="G58" i="6"/>
  <c r="F58" i="6"/>
  <c r="D72" i="6"/>
  <c r="C72" i="6"/>
  <c r="F45" i="6" l="1"/>
  <c r="H58" i="6"/>
  <c r="D58" i="6"/>
  <c r="D45" i="6" s="1"/>
  <c r="C58" i="6"/>
  <c r="C45" i="6" s="1"/>
  <c r="E60" i="6"/>
  <c r="E59" i="6"/>
  <c r="M58" i="6" l="1"/>
  <c r="I34" i="6"/>
  <c r="C8" i="6" l="1"/>
  <c r="M99" i="6"/>
  <c r="M96" i="6"/>
  <c r="M95" i="6"/>
  <c r="M94" i="6"/>
  <c r="M93" i="6"/>
  <c r="M92" i="6"/>
  <c r="M91" i="6"/>
  <c r="M86" i="6"/>
  <c r="M85" i="6"/>
  <c r="M84" i="6"/>
  <c r="M83" i="6"/>
  <c r="M82" i="6"/>
  <c r="M81" i="6"/>
  <c r="M80" i="6"/>
  <c r="M74" i="6"/>
  <c r="M73" i="6"/>
  <c r="M72" i="6"/>
  <c r="M43" i="6"/>
  <c r="M42" i="6"/>
  <c r="M40" i="6"/>
  <c r="M39" i="6"/>
  <c r="M38" i="6"/>
  <c r="M37" i="6"/>
  <c r="M36" i="6"/>
  <c r="M35" i="6"/>
  <c r="M14" i="6"/>
  <c r="M12" i="6"/>
  <c r="M10" i="6"/>
  <c r="M8" i="6"/>
  <c r="M6" i="6"/>
  <c r="J45" i="6"/>
  <c r="J34" i="6"/>
  <c r="J25" i="6"/>
  <c r="J4" i="6"/>
  <c r="G91" i="6"/>
  <c r="G77" i="6"/>
  <c r="G45" i="6"/>
  <c r="G34" i="6"/>
  <c r="G25" i="6"/>
  <c r="G4" i="6"/>
  <c r="D91" i="6"/>
  <c r="D79" i="6"/>
  <c r="D77" i="6" s="1"/>
  <c r="D34" i="6"/>
  <c r="D25" i="6"/>
  <c r="D4" i="6"/>
  <c r="M4" i="6" s="1"/>
  <c r="M79" i="6" l="1"/>
  <c r="M45" i="6"/>
  <c r="D102" i="6"/>
  <c r="M34" i="6"/>
  <c r="J32" i="6"/>
  <c r="G32" i="6"/>
  <c r="D103" i="6"/>
  <c r="M102" i="6"/>
  <c r="M25" i="6"/>
  <c r="J102" i="6"/>
  <c r="J103" i="6" s="1"/>
  <c r="G102" i="6"/>
  <c r="G103" i="6" s="1"/>
  <c r="D32" i="6"/>
  <c r="M32" i="6" l="1"/>
  <c r="M103" i="6"/>
  <c r="L21" i="6"/>
  <c r="B102" i="6" l="1"/>
  <c r="L72" i="6"/>
  <c r="L73" i="6"/>
  <c r="L74" i="6"/>
  <c r="L42" i="6"/>
  <c r="L43" i="6"/>
  <c r="L80" i="6"/>
  <c r="L81" i="6"/>
  <c r="L82" i="6"/>
  <c r="L83" i="6"/>
  <c r="L84" i="6"/>
  <c r="L85" i="6"/>
  <c r="L86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62" i="6"/>
  <c r="L63" i="6"/>
  <c r="L64" i="6"/>
  <c r="L65" i="6"/>
  <c r="L66" i="6"/>
  <c r="L67" i="6"/>
  <c r="L68" i="6"/>
  <c r="L69" i="6"/>
  <c r="L70" i="6"/>
  <c r="L35" i="6"/>
  <c r="L36" i="6"/>
  <c r="L37" i="6"/>
  <c r="L38" i="6"/>
  <c r="L39" i="6"/>
  <c r="L40" i="6"/>
  <c r="L79" i="6" l="1"/>
  <c r="L77" i="6" s="1"/>
  <c r="L45" i="6"/>
  <c r="L34" i="6"/>
  <c r="L99" i="6"/>
  <c r="N99" i="6" s="1"/>
  <c r="L92" i="6"/>
  <c r="N92" i="6" s="1"/>
  <c r="L93" i="6"/>
  <c r="N93" i="6" s="1"/>
  <c r="L94" i="6"/>
  <c r="L95" i="6"/>
  <c r="L96" i="6"/>
  <c r="N96" i="6" s="1"/>
  <c r="F91" i="6"/>
  <c r="I25" i="6"/>
  <c r="I4" i="6"/>
  <c r="C4" i="6"/>
  <c r="F4" i="6"/>
  <c r="F25" i="6"/>
  <c r="F77" i="6"/>
  <c r="H77" i="6" s="1"/>
  <c r="F34" i="6"/>
  <c r="N35" i="6"/>
  <c r="N36" i="6"/>
  <c r="N37" i="6"/>
  <c r="N38" i="6"/>
  <c r="N39" i="6"/>
  <c r="N40" i="6"/>
  <c r="N42" i="6"/>
  <c r="N43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62" i="6"/>
  <c r="N63" i="6"/>
  <c r="N64" i="6"/>
  <c r="N65" i="6"/>
  <c r="N66" i="6"/>
  <c r="N67" i="6"/>
  <c r="N68" i="6"/>
  <c r="N69" i="6"/>
  <c r="N70" i="6"/>
  <c r="N72" i="6"/>
  <c r="N74" i="6"/>
  <c r="N78" i="6"/>
  <c r="N80" i="6"/>
  <c r="N81" i="6"/>
  <c r="N82" i="6"/>
  <c r="N83" i="6"/>
  <c r="N84" i="6"/>
  <c r="N85" i="6"/>
  <c r="N86" i="6"/>
  <c r="N88" i="6"/>
  <c r="N94" i="6"/>
  <c r="N95" i="6"/>
  <c r="K35" i="6"/>
  <c r="K36" i="6"/>
  <c r="K37" i="6"/>
  <c r="K38" i="6"/>
  <c r="K39" i="6"/>
  <c r="K40" i="6"/>
  <c r="K42" i="6"/>
  <c r="K43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62" i="6"/>
  <c r="K63" i="6"/>
  <c r="K64" i="6"/>
  <c r="K65" i="6"/>
  <c r="K66" i="6"/>
  <c r="K67" i="6"/>
  <c r="K68" i="6"/>
  <c r="K69" i="6"/>
  <c r="K70" i="6"/>
  <c r="K72" i="6"/>
  <c r="K73" i="6"/>
  <c r="K74" i="6"/>
  <c r="K77" i="6"/>
  <c r="K78" i="6"/>
  <c r="K79" i="6"/>
  <c r="K80" i="6"/>
  <c r="K81" i="6"/>
  <c r="K82" i="6"/>
  <c r="K83" i="6"/>
  <c r="K84" i="6"/>
  <c r="K85" i="6"/>
  <c r="K86" i="6"/>
  <c r="K88" i="6"/>
  <c r="K91" i="6"/>
  <c r="K92" i="6"/>
  <c r="K93" i="6"/>
  <c r="K94" i="6"/>
  <c r="K95" i="6"/>
  <c r="K96" i="6"/>
  <c r="H35" i="6"/>
  <c r="H36" i="6"/>
  <c r="H37" i="6"/>
  <c r="H38" i="6"/>
  <c r="H39" i="6"/>
  <c r="H40" i="6"/>
  <c r="H42" i="6"/>
  <c r="H43" i="6"/>
  <c r="H46" i="6"/>
  <c r="H47" i="6"/>
  <c r="H48" i="6"/>
  <c r="H49" i="6"/>
  <c r="H50" i="6"/>
  <c r="H51" i="6"/>
  <c r="H52" i="6"/>
  <c r="H53" i="6"/>
  <c r="H54" i="6"/>
  <c r="H55" i="6"/>
  <c r="H56" i="6"/>
  <c r="H57" i="6"/>
  <c r="H62" i="6"/>
  <c r="H63" i="6"/>
  <c r="H64" i="6"/>
  <c r="H65" i="6"/>
  <c r="H66" i="6"/>
  <c r="H67" i="6"/>
  <c r="H68" i="6"/>
  <c r="H69" i="6"/>
  <c r="H70" i="6"/>
  <c r="H72" i="6"/>
  <c r="H73" i="6"/>
  <c r="H74" i="6"/>
  <c r="H78" i="6"/>
  <c r="H79" i="6"/>
  <c r="H80" i="6"/>
  <c r="H81" i="6"/>
  <c r="H82" i="6"/>
  <c r="H83" i="6"/>
  <c r="H84" i="6"/>
  <c r="H85" i="6"/>
  <c r="H86" i="6"/>
  <c r="H88" i="6"/>
  <c r="H92" i="6"/>
  <c r="H93" i="6"/>
  <c r="H94" i="6"/>
  <c r="H95" i="6"/>
  <c r="H96" i="6"/>
  <c r="H99" i="6"/>
  <c r="E35" i="6"/>
  <c r="E36" i="6"/>
  <c r="E37" i="6"/>
  <c r="E38" i="6"/>
  <c r="E39" i="6"/>
  <c r="E40" i="6"/>
  <c r="E42" i="6"/>
  <c r="E43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62" i="6"/>
  <c r="E63" i="6"/>
  <c r="E64" i="6"/>
  <c r="E65" i="6"/>
  <c r="E66" i="6"/>
  <c r="E67" i="6"/>
  <c r="E68" i="6"/>
  <c r="E69" i="6"/>
  <c r="E70" i="6"/>
  <c r="E72" i="6"/>
  <c r="E73" i="6"/>
  <c r="E74" i="6"/>
  <c r="E78" i="6"/>
  <c r="E80" i="6"/>
  <c r="E81" i="6"/>
  <c r="E82" i="6"/>
  <c r="E83" i="6"/>
  <c r="E84" i="6"/>
  <c r="E85" i="6"/>
  <c r="E86" i="6"/>
  <c r="E88" i="6"/>
  <c r="E92" i="6"/>
  <c r="E93" i="6"/>
  <c r="E94" i="6"/>
  <c r="E95" i="6"/>
  <c r="E96" i="6"/>
  <c r="E99" i="6"/>
  <c r="C25" i="6"/>
  <c r="C79" i="6"/>
  <c r="C77" i="6" s="1"/>
  <c r="E77" i="6" s="1"/>
  <c r="N23" i="6"/>
  <c r="K6" i="6"/>
  <c r="K8" i="6"/>
  <c r="K10" i="6"/>
  <c r="K12" i="6"/>
  <c r="K14" i="6"/>
  <c r="K18" i="6"/>
  <c r="K19" i="6"/>
  <c r="K20" i="6"/>
  <c r="K21" i="6"/>
  <c r="K23" i="6"/>
  <c r="H6" i="6"/>
  <c r="H8" i="6"/>
  <c r="H10" i="6"/>
  <c r="H12" i="6"/>
  <c r="H14" i="6"/>
  <c r="H18" i="6"/>
  <c r="H19" i="6"/>
  <c r="H20" i="6"/>
  <c r="H21" i="6"/>
  <c r="H23" i="6"/>
  <c r="E6" i="6"/>
  <c r="E8" i="6"/>
  <c r="E10" i="6"/>
  <c r="E12" i="6"/>
  <c r="E14" i="6"/>
  <c r="E18" i="6"/>
  <c r="E19" i="6"/>
  <c r="E20" i="6"/>
  <c r="E21" i="6"/>
  <c r="E23" i="6"/>
  <c r="L19" i="6"/>
  <c r="N19" i="6" s="1"/>
  <c r="L8" i="6"/>
  <c r="N8" i="6" s="1"/>
  <c r="L10" i="6"/>
  <c r="N10" i="6" s="1"/>
  <c r="L12" i="6"/>
  <c r="N12" i="6" s="1"/>
  <c r="L14" i="6"/>
  <c r="N14" i="6" s="1"/>
  <c r="L18" i="6"/>
  <c r="N18" i="6" s="1"/>
  <c r="L20" i="6"/>
  <c r="N20" i="6" s="1"/>
  <c r="L6" i="6"/>
  <c r="N6" i="6" s="1"/>
  <c r="E4" i="6"/>
  <c r="L91" i="6" l="1"/>
  <c r="F32" i="6"/>
  <c r="F102" i="6"/>
  <c r="H34" i="6"/>
  <c r="L102" i="6"/>
  <c r="N34" i="6"/>
  <c r="H91" i="6"/>
  <c r="E25" i="6"/>
  <c r="E79" i="6"/>
  <c r="B103" i="6"/>
  <c r="K99" i="6"/>
  <c r="N79" i="6" l="1"/>
  <c r="H32" i="6"/>
  <c r="N77" i="6" l="1"/>
  <c r="N21" i="6" l="1"/>
  <c r="N73" i="6" l="1"/>
  <c r="H25" i="6" l="1"/>
  <c r="H4" i="6"/>
  <c r="H45" i="6"/>
  <c r="H102" i="6" s="1"/>
  <c r="I45" i="6"/>
  <c r="C91" i="6"/>
  <c r="C34" i="6"/>
  <c r="L25" i="6"/>
  <c r="N25" i="6" s="1"/>
  <c r="E34" i="6" l="1"/>
  <c r="C32" i="6"/>
  <c r="C102" i="6"/>
  <c r="I32" i="6"/>
  <c r="I102" i="6"/>
  <c r="K34" i="6"/>
  <c r="E91" i="6"/>
  <c r="N91" i="6"/>
  <c r="K45" i="6"/>
  <c r="K25" i="6"/>
  <c r="K4" i="6"/>
  <c r="L4" i="6"/>
  <c r="N4" i="6" s="1"/>
  <c r="L32" i="6" l="1"/>
  <c r="N32" i="6" s="1"/>
  <c r="K102" i="6"/>
  <c r="K32" i="6"/>
  <c r="E45" i="6"/>
  <c r="E102" i="6" s="1"/>
  <c r="E32" i="6"/>
  <c r="F103" i="6"/>
  <c r="I103" i="6"/>
  <c r="H103" i="6" l="1"/>
  <c r="N45" i="6"/>
  <c r="L103" i="6"/>
  <c r="K103" i="6"/>
  <c r="C103" i="6"/>
  <c r="E103" i="6" l="1"/>
  <c r="N103" i="6"/>
  <c r="N102" i="6"/>
</calcChain>
</file>

<file path=xl/sharedStrings.xml><?xml version="1.0" encoding="utf-8"?>
<sst xmlns="http://schemas.openxmlformats.org/spreadsheetml/2006/main" count="101" uniqueCount="91">
  <si>
    <t>　　人件費支出</t>
    <rPh sb="2" eb="5">
      <t>ジンケンヒ</t>
    </rPh>
    <rPh sb="5" eb="7">
      <t>シシュツ</t>
    </rPh>
    <phoneticPr fontId="3"/>
  </si>
  <si>
    <t>　　　役員報酬支出</t>
    <rPh sb="3" eb="5">
      <t>ヤクイン</t>
    </rPh>
    <rPh sb="5" eb="7">
      <t>ホウシュウ</t>
    </rPh>
    <rPh sb="7" eb="9">
      <t>シシュツ</t>
    </rPh>
    <phoneticPr fontId="3"/>
  </si>
  <si>
    <t xml:space="preserve">    　職員俸給支出</t>
    <rPh sb="9" eb="11">
      <t>シシュツ</t>
    </rPh>
    <phoneticPr fontId="3"/>
  </si>
  <si>
    <t xml:space="preserve">    　職員賞与支出</t>
    <rPh sb="7" eb="9">
      <t>ショウヨ</t>
    </rPh>
    <rPh sb="9" eb="11">
      <t>シシュツ</t>
    </rPh>
    <phoneticPr fontId="3"/>
  </si>
  <si>
    <t>　　　非常勤職員手当支出</t>
    <rPh sb="3" eb="6">
      <t>ヒジョウキン</t>
    </rPh>
    <rPh sb="6" eb="8">
      <t>ショクイン</t>
    </rPh>
    <rPh sb="8" eb="10">
      <t>テアテ</t>
    </rPh>
    <rPh sb="10" eb="12">
      <t>シシュツ</t>
    </rPh>
    <phoneticPr fontId="3"/>
  </si>
  <si>
    <t>　　　退職給付支出</t>
    <rPh sb="3" eb="5">
      <t>タイショク</t>
    </rPh>
    <rPh sb="5" eb="7">
      <t>キュウフ</t>
    </rPh>
    <rPh sb="7" eb="9">
      <t>シシュツ</t>
    </rPh>
    <phoneticPr fontId="3"/>
  </si>
  <si>
    <t xml:space="preserve">    　法定福利費支出</t>
    <rPh sb="10" eb="12">
      <t>シシュツ</t>
    </rPh>
    <phoneticPr fontId="3"/>
  </si>
  <si>
    <t>　　　材料費支出</t>
    <rPh sb="3" eb="6">
      <t>ザイリョウヒ</t>
    </rPh>
    <rPh sb="6" eb="8">
      <t>シシュツ</t>
    </rPh>
    <phoneticPr fontId="3"/>
  </si>
  <si>
    <t xml:space="preserve">    　福利厚生費支出</t>
    <rPh sb="10" eb="12">
      <t>シシュツ</t>
    </rPh>
    <phoneticPr fontId="3"/>
  </si>
  <si>
    <t>　　　職員被服費支出</t>
    <rPh sb="3" eb="5">
      <t>ショクイン</t>
    </rPh>
    <rPh sb="5" eb="8">
      <t>ヒフクヒ</t>
    </rPh>
    <rPh sb="8" eb="10">
      <t>シシュツ</t>
    </rPh>
    <phoneticPr fontId="3"/>
  </si>
  <si>
    <t xml:space="preserve">   　 旅費交通費支出</t>
    <rPh sb="10" eb="12">
      <t>シシュツ</t>
    </rPh>
    <phoneticPr fontId="3"/>
  </si>
  <si>
    <t>　　　事務用消耗品費支出</t>
    <rPh sb="3" eb="6">
      <t>ジムヨウ</t>
    </rPh>
    <rPh sb="10" eb="12">
      <t>シシュツ</t>
    </rPh>
    <phoneticPr fontId="3"/>
  </si>
  <si>
    <t xml:space="preserve">    　印刷製本費支出</t>
    <rPh sb="10" eb="12">
      <t>シシュツ</t>
    </rPh>
    <phoneticPr fontId="3"/>
  </si>
  <si>
    <t xml:space="preserve">    　水道光熱費支出</t>
    <rPh sb="10" eb="12">
      <t>シシュツ</t>
    </rPh>
    <phoneticPr fontId="3"/>
  </si>
  <si>
    <t xml:space="preserve">    　燃料費支出</t>
    <rPh sb="8" eb="10">
      <t>シシュツ</t>
    </rPh>
    <phoneticPr fontId="3"/>
  </si>
  <si>
    <t xml:space="preserve">    　修繕費支出</t>
    <rPh sb="8" eb="10">
      <t>シシュツ</t>
    </rPh>
    <phoneticPr fontId="3"/>
  </si>
  <si>
    <t xml:space="preserve">    　通信運搬費支出</t>
    <rPh sb="10" eb="12">
      <t>シシュツ</t>
    </rPh>
    <phoneticPr fontId="3"/>
  </si>
  <si>
    <t xml:space="preserve">    　会議費支出</t>
    <rPh sb="8" eb="10">
      <t>シシュツ</t>
    </rPh>
    <phoneticPr fontId="3"/>
  </si>
  <si>
    <t xml:space="preserve">   　 広報費支出</t>
    <rPh sb="8" eb="10">
      <t>シシュツ</t>
    </rPh>
    <phoneticPr fontId="3"/>
  </si>
  <si>
    <t xml:space="preserve">    　業務委託費支出</t>
    <rPh sb="10" eb="12">
      <t>シシュツ</t>
    </rPh>
    <phoneticPr fontId="3"/>
  </si>
  <si>
    <t xml:space="preserve">    　手数料支出</t>
    <rPh sb="8" eb="10">
      <t>シシュツ</t>
    </rPh>
    <phoneticPr fontId="3"/>
  </si>
  <si>
    <t xml:space="preserve">    　保険料支出</t>
    <rPh sb="8" eb="10">
      <t>シシュツ</t>
    </rPh>
    <phoneticPr fontId="3"/>
  </si>
  <si>
    <t>　　　賃借料支出　</t>
    <rPh sb="3" eb="6">
      <t>チンシャクリョウ</t>
    </rPh>
    <rPh sb="6" eb="8">
      <t>シシュツ</t>
    </rPh>
    <phoneticPr fontId="3"/>
  </si>
  <si>
    <t>　　　土地・建物賃借料支出</t>
    <rPh sb="3" eb="5">
      <t>トチ</t>
    </rPh>
    <rPh sb="6" eb="8">
      <t>タテモノ</t>
    </rPh>
    <rPh sb="11" eb="13">
      <t>シシュツ</t>
    </rPh>
    <phoneticPr fontId="3"/>
  </si>
  <si>
    <t>　　　車両費支出</t>
    <rPh sb="3" eb="5">
      <t>シャリョウ</t>
    </rPh>
    <rPh sb="5" eb="6">
      <t>ヒ</t>
    </rPh>
    <rPh sb="6" eb="8">
      <t>シシュツ</t>
    </rPh>
    <phoneticPr fontId="3"/>
  </si>
  <si>
    <t xml:space="preserve">   　 租税公課支出</t>
    <rPh sb="9" eb="11">
      <t>シシュツ</t>
    </rPh>
    <phoneticPr fontId="3"/>
  </si>
  <si>
    <t>　　　諸会費支出</t>
    <rPh sb="3" eb="4">
      <t>ショ</t>
    </rPh>
    <rPh sb="4" eb="6">
      <t>カイヒ</t>
    </rPh>
    <rPh sb="6" eb="8">
      <t>シシュツ</t>
    </rPh>
    <phoneticPr fontId="3"/>
  </si>
  <si>
    <t>　　　支払利息</t>
    <rPh sb="3" eb="5">
      <t>シハライ</t>
    </rPh>
    <rPh sb="5" eb="7">
      <t>リソク</t>
    </rPh>
    <phoneticPr fontId="3"/>
  </si>
  <si>
    <t xml:space="preserve">    　雑支出</t>
    <rPh sb="6" eb="8">
      <t>シシュツ</t>
    </rPh>
    <phoneticPr fontId="3"/>
  </si>
  <si>
    <t>　固定資産除却・廃棄支出</t>
    <rPh sb="1" eb="3">
      <t>コテイ</t>
    </rPh>
    <rPh sb="3" eb="5">
      <t>シサン</t>
    </rPh>
    <rPh sb="5" eb="7">
      <t>ジョキャク</t>
    </rPh>
    <rPh sb="8" eb="10">
      <t>ハイキ</t>
    </rPh>
    <rPh sb="10" eb="12">
      <t>シシュツ</t>
    </rPh>
    <phoneticPr fontId="3"/>
  </si>
  <si>
    <t>　積立資産支出</t>
    <rPh sb="1" eb="3">
      <t>ツミタテ</t>
    </rPh>
    <rPh sb="3" eb="5">
      <t>シサン</t>
    </rPh>
    <rPh sb="5" eb="7">
      <t>シシュツ</t>
    </rPh>
    <phoneticPr fontId="3"/>
  </si>
  <si>
    <t>　退職共済預け金支出</t>
    <rPh sb="1" eb="3">
      <t>タイショク</t>
    </rPh>
    <rPh sb="3" eb="5">
      <t>キョウサイ</t>
    </rPh>
    <rPh sb="5" eb="6">
      <t>アズ</t>
    </rPh>
    <rPh sb="7" eb="8">
      <t>キン</t>
    </rPh>
    <rPh sb="8" eb="10">
      <t>シシュツ</t>
    </rPh>
    <phoneticPr fontId="3"/>
  </si>
  <si>
    <t>支出計</t>
    <rPh sb="0" eb="2">
      <t>シシュツ</t>
    </rPh>
    <rPh sb="2" eb="3">
      <t>ケイ</t>
    </rPh>
    <phoneticPr fontId="3"/>
  </si>
  <si>
    <t>　　　有価証券評価額</t>
    <rPh sb="3" eb="5">
      <t>ユウカ</t>
    </rPh>
    <rPh sb="5" eb="7">
      <t>ショウケン</t>
    </rPh>
    <rPh sb="7" eb="10">
      <t>ヒョウカガク</t>
    </rPh>
    <phoneticPr fontId="2"/>
  </si>
  <si>
    <t>　　　徴収不能額</t>
    <rPh sb="3" eb="5">
      <t>チョウシュウ</t>
    </rPh>
    <rPh sb="5" eb="7">
      <t>フノウ</t>
    </rPh>
    <rPh sb="7" eb="8">
      <t>ガク</t>
    </rPh>
    <phoneticPr fontId="2"/>
  </si>
  <si>
    <t>事業活動による支出</t>
    <rPh sb="0" eb="2">
      <t>ジギョウ</t>
    </rPh>
    <rPh sb="2" eb="4">
      <t>カツドウ</t>
    </rPh>
    <rPh sb="7" eb="9">
      <t>シシュツ</t>
    </rPh>
    <phoneticPr fontId="2"/>
  </si>
  <si>
    <t>　　事業費支出</t>
    <rPh sb="2" eb="5">
      <t>ジギョウヒ</t>
    </rPh>
    <rPh sb="5" eb="7">
      <t>シシュツ</t>
    </rPh>
    <phoneticPr fontId="2"/>
  </si>
  <si>
    <t>　　事務費支出</t>
    <rPh sb="2" eb="5">
      <t>ジムヒ</t>
    </rPh>
    <rPh sb="5" eb="7">
      <t>シシュツ</t>
    </rPh>
    <phoneticPr fontId="2"/>
  </si>
  <si>
    <t>施設整備等支出</t>
    <rPh sb="0" eb="2">
      <t>シセツ</t>
    </rPh>
    <rPh sb="2" eb="4">
      <t>セイビ</t>
    </rPh>
    <rPh sb="4" eb="5">
      <t>トウ</t>
    </rPh>
    <rPh sb="5" eb="7">
      <t>シシュツ</t>
    </rPh>
    <phoneticPr fontId="2"/>
  </si>
  <si>
    <t>　　設備資金借り入れ金償還支出</t>
    <rPh sb="2" eb="4">
      <t>セツビ</t>
    </rPh>
    <rPh sb="4" eb="6">
      <t>シキン</t>
    </rPh>
    <rPh sb="6" eb="7">
      <t>カ</t>
    </rPh>
    <rPh sb="8" eb="9">
      <t>イ</t>
    </rPh>
    <rPh sb="10" eb="11">
      <t>キン</t>
    </rPh>
    <rPh sb="11" eb="13">
      <t>ショウカン</t>
    </rPh>
    <rPh sb="13" eb="15">
      <t>シシュツ</t>
    </rPh>
    <phoneticPr fontId="2"/>
  </si>
  <si>
    <t>　　固定資産取得支出</t>
    <rPh sb="2" eb="4">
      <t>コテイ</t>
    </rPh>
    <rPh sb="4" eb="6">
      <t>シサン</t>
    </rPh>
    <rPh sb="6" eb="8">
      <t>シュトク</t>
    </rPh>
    <rPh sb="8" eb="10">
      <t>シシュツ</t>
    </rPh>
    <phoneticPr fontId="2"/>
  </si>
  <si>
    <t xml:space="preserve">   　 建物取得支出</t>
    <phoneticPr fontId="2"/>
  </si>
  <si>
    <t xml:space="preserve">    　車輌運搬具取得支出</t>
    <phoneticPr fontId="2"/>
  </si>
  <si>
    <t xml:space="preserve">    　機械及び装置取得支出</t>
    <phoneticPr fontId="2"/>
  </si>
  <si>
    <t>　　　機械付属設備取得支出</t>
    <rPh sb="3" eb="5">
      <t>キカイ</t>
    </rPh>
    <rPh sb="5" eb="7">
      <t>フゾク</t>
    </rPh>
    <rPh sb="7" eb="9">
      <t>セツビ</t>
    </rPh>
    <rPh sb="9" eb="11">
      <t>シュトク</t>
    </rPh>
    <rPh sb="11" eb="13">
      <t>シシュツ</t>
    </rPh>
    <phoneticPr fontId="2"/>
  </si>
  <si>
    <t xml:space="preserve">    　その他固定資産取得支出</t>
    <phoneticPr fontId="3"/>
  </si>
  <si>
    <t>　　　建設仮勘定取得支出</t>
    <rPh sb="3" eb="5">
      <t>ケンセツ</t>
    </rPh>
    <rPh sb="5" eb="6">
      <t>カリ</t>
    </rPh>
    <rPh sb="6" eb="8">
      <t>カンジョウ</t>
    </rPh>
    <rPh sb="8" eb="10">
      <t>シュトク</t>
    </rPh>
    <rPh sb="10" eb="12">
      <t>シシュツ</t>
    </rPh>
    <phoneticPr fontId="2"/>
  </si>
  <si>
    <t>その他の活動による支出</t>
    <rPh sb="2" eb="3">
      <t>ホカ</t>
    </rPh>
    <rPh sb="4" eb="6">
      <t>カツドウ</t>
    </rPh>
    <rPh sb="9" eb="11">
      <t>シシュツ</t>
    </rPh>
    <phoneticPr fontId="2"/>
  </si>
  <si>
    <t>　　流動資産等による評価損額</t>
    <rPh sb="2" eb="4">
      <t>リュウドウ</t>
    </rPh>
    <rPh sb="4" eb="6">
      <t>シサン</t>
    </rPh>
    <rPh sb="6" eb="7">
      <t>トウ</t>
    </rPh>
    <rPh sb="10" eb="12">
      <t>ヒョウカ</t>
    </rPh>
    <rPh sb="12" eb="13">
      <t>ソン</t>
    </rPh>
    <rPh sb="13" eb="14">
      <t>ガク</t>
    </rPh>
    <phoneticPr fontId="2"/>
  </si>
  <si>
    <t>予備費</t>
    <rPh sb="0" eb="3">
      <t>ヨビヒ</t>
    </rPh>
    <phoneticPr fontId="2"/>
  </si>
  <si>
    <t>事業活動による収入</t>
    <rPh sb="0" eb="2">
      <t>ジギョウ</t>
    </rPh>
    <rPh sb="2" eb="4">
      <t>カツドウ</t>
    </rPh>
    <rPh sb="7" eb="9">
      <t>シュウニュウ</t>
    </rPh>
    <phoneticPr fontId="2"/>
  </si>
  <si>
    <t>　　　介護保険事業収入</t>
    <rPh sb="3" eb="5">
      <t>カイゴ</t>
    </rPh>
    <rPh sb="5" eb="7">
      <t>ホケン</t>
    </rPh>
    <rPh sb="7" eb="9">
      <t>ジギョウ</t>
    </rPh>
    <rPh sb="9" eb="11">
      <t>シュウニュウ</t>
    </rPh>
    <phoneticPr fontId="2"/>
  </si>
  <si>
    <t>　　　補装具製作事業収入</t>
    <rPh sb="3" eb="6">
      <t>ホソウグ</t>
    </rPh>
    <rPh sb="6" eb="8">
      <t>セイサク</t>
    </rPh>
    <rPh sb="8" eb="10">
      <t>ジギョウ</t>
    </rPh>
    <rPh sb="10" eb="12">
      <t>シュウニュウ</t>
    </rPh>
    <phoneticPr fontId="2"/>
  </si>
  <si>
    <t>　　　経常経費寄付金収入</t>
    <rPh sb="3" eb="5">
      <t>ケイジョウ</t>
    </rPh>
    <rPh sb="5" eb="7">
      <t>ケイヒ</t>
    </rPh>
    <rPh sb="7" eb="10">
      <t>キフキン</t>
    </rPh>
    <rPh sb="10" eb="12">
      <t>シュウニュウ</t>
    </rPh>
    <phoneticPr fontId="2"/>
  </si>
  <si>
    <t>　　　受取利息配当金収入</t>
    <rPh sb="3" eb="5">
      <t>ウケトリ</t>
    </rPh>
    <rPh sb="5" eb="7">
      <t>リソク</t>
    </rPh>
    <rPh sb="7" eb="10">
      <t>ハイトウキン</t>
    </rPh>
    <rPh sb="10" eb="12">
      <t>シュウニュウ</t>
    </rPh>
    <phoneticPr fontId="2"/>
  </si>
  <si>
    <t>　　　その他収入</t>
    <rPh sb="5" eb="6">
      <t>ホカ</t>
    </rPh>
    <rPh sb="6" eb="8">
      <t>シュウニュウ</t>
    </rPh>
    <phoneticPr fontId="2"/>
  </si>
  <si>
    <t>収入計</t>
    <rPh sb="0" eb="2">
      <t>シュウニュウ</t>
    </rPh>
    <rPh sb="2" eb="3">
      <t>ケイ</t>
    </rPh>
    <phoneticPr fontId="2"/>
  </si>
  <si>
    <t>　拠点区分間貸付金支出</t>
    <rPh sb="1" eb="3">
      <t>キョテン</t>
    </rPh>
    <rPh sb="3" eb="5">
      <t>クブン</t>
    </rPh>
    <rPh sb="5" eb="6">
      <t>カン</t>
    </rPh>
    <rPh sb="6" eb="8">
      <t>カシツケ</t>
    </rPh>
    <rPh sb="8" eb="9">
      <t>キン</t>
    </rPh>
    <rPh sb="9" eb="11">
      <t>シシュツ</t>
    </rPh>
    <phoneticPr fontId="2"/>
  </si>
  <si>
    <t>その他の活動による収入</t>
    <rPh sb="2" eb="3">
      <t>ホカ</t>
    </rPh>
    <rPh sb="4" eb="6">
      <t>カツドウ</t>
    </rPh>
    <rPh sb="9" eb="11">
      <t>シュウニュウ</t>
    </rPh>
    <phoneticPr fontId="2"/>
  </si>
  <si>
    <t>　積立資産取り崩し収入</t>
    <rPh sb="1" eb="3">
      <t>ツミタテ</t>
    </rPh>
    <rPh sb="3" eb="5">
      <t>シサン</t>
    </rPh>
    <rPh sb="5" eb="6">
      <t>ト</t>
    </rPh>
    <rPh sb="7" eb="8">
      <t>クズ</t>
    </rPh>
    <rPh sb="9" eb="11">
      <t>シュウニュウ</t>
    </rPh>
    <phoneticPr fontId="2"/>
  </si>
  <si>
    <t>　事業区分間繰入金収入</t>
    <rPh sb="1" eb="3">
      <t>ジギョウ</t>
    </rPh>
    <rPh sb="3" eb="5">
      <t>クブン</t>
    </rPh>
    <rPh sb="5" eb="6">
      <t>カン</t>
    </rPh>
    <rPh sb="6" eb="8">
      <t>クリイレ</t>
    </rPh>
    <rPh sb="8" eb="9">
      <t>キン</t>
    </rPh>
    <rPh sb="9" eb="11">
      <t>シュウニュウ</t>
    </rPh>
    <phoneticPr fontId="2"/>
  </si>
  <si>
    <t>　拠点区分間繰入金収入</t>
    <rPh sb="1" eb="3">
      <t>キョテン</t>
    </rPh>
    <rPh sb="3" eb="5">
      <t>クブン</t>
    </rPh>
    <rPh sb="5" eb="6">
      <t>カン</t>
    </rPh>
    <rPh sb="6" eb="8">
      <t>クリイレ</t>
    </rPh>
    <rPh sb="8" eb="9">
      <t>キン</t>
    </rPh>
    <rPh sb="9" eb="11">
      <t>シュウニュウ</t>
    </rPh>
    <phoneticPr fontId="2"/>
  </si>
  <si>
    <t>施設整備等補助金収入</t>
    <rPh sb="0" eb="2">
      <t>シセツ</t>
    </rPh>
    <rPh sb="2" eb="4">
      <t>セイビ</t>
    </rPh>
    <rPh sb="4" eb="5">
      <t>トウ</t>
    </rPh>
    <rPh sb="5" eb="8">
      <t>ホジョキン</t>
    </rPh>
    <rPh sb="8" eb="10">
      <t>シュウニュウ</t>
    </rPh>
    <phoneticPr fontId="2"/>
  </si>
  <si>
    <t xml:space="preserve">    　器具及び備品取得支出</t>
    <rPh sb="5" eb="7">
      <t>キグ</t>
    </rPh>
    <rPh sb="7" eb="8">
      <t>オヨ</t>
    </rPh>
    <rPh sb="9" eb="11">
      <t>ビヒン</t>
    </rPh>
    <phoneticPr fontId="2"/>
  </si>
  <si>
    <t>本部</t>
    <rPh sb="0" eb="2">
      <t>ホンブ</t>
    </rPh>
    <phoneticPr fontId="2"/>
  </si>
  <si>
    <t>　賞与引当金支出</t>
    <rPh sb="1" eb="3">
      <t>ショウヨ</t>
    </rPh>
    <rPh sb="3" eb="5">
      <t>ヒキアテ</t>
    </rPh>
    <rPh sb="5" eb="6">
      <t>キン</t>
    </rPh>
    <rPh sb="6" eb="8">
      <t>シシュツ</t>
    </rPh>
    <phoneticPr fontId="3"/>
  </si>
  <si>
    <t>Ｈ３０会津</t>
    <rPh sb="3" eb="5">
      <t>アイヅ</t>
    </rPh>
    <phoneticPr fontId="2"/>
  </si>
  <si>
    <t>Ｈ３０居宅</t>
    <rPh sb="3" eb="5">
      <t>キョタク</t>
    </rPh>
    <phoneticPr fontId="2"/>
  </si>
  <si>
    <t>Ｈ３０予算案</t>
    <rPh sb="3" eb="5">
      <t>ヨサン</t>
    </rPh>
    <rPh sb="5" eb="6">
      <t>アン</t>
    </rPh>
    <phoneticPr fontId="2"/>
  </si>
  <si>
    <t>資金収支増減差額</t>
    <rPh sb="0" eb="2">
      <t>シキン</t>
    </rPh>
    <rPh sb="2" eb="4">
      <t>シュウシ</t>
    </rPh>
    <rPh sb="4" eb="6">
      <t>ゾウゲン</t>
    </rPh>
    <rPh sb="6" eb="8">
      <t>サガク</t>
    </rPh>
    <phoneticPr fontId="2"/>
  </si>
  <si>
    <t>　賞与引当金繰入収入</t>
    <rPh sb="1" eb="3">
      <t>ショウヨ</t>
    </rPh>
    <rPh sb="3" eb="8">
      <t>ヒキアテキンクリイレ</t>
    </rPh>
    <rPh sb="8" eb="10">
      <t>シュウニュウ</t>
    </rPh>
    <phoneticPr fontId="2"/>
  </si>
  <si>
    <t>福島増減</t>
    <rPh sb="0" eb="2">
      <t>フクシマ</t>
    </rPh>
    <rPh sb="2" eb="4">
      <t>ゾウゲン</t>
    </rPh>
    <phoneticPr fontId="2"/>
  </si>
  <si>
    <t>会津増減</t>
    <rPh sb="0" eb="2">
      <t>アイヅ</t>
    </rPh>
    <rPh sb="2" eb="4">
      <t>ゾウゲン</t>
    </rPh>
    <phoneticPr fontId="2"/>
  </si>
  <si>
    <t>居宅増減</t>
    <rPh sb="0" eb="2">
      <t>キョタク</t>
    </rPh>
    <rPh sb="2" eb="4">
      <t>ゾウゲン</t>
    </rPh>
    <phoneticPr fontId="2"/>
  </si>
  <si>
    <t>増減</t>
    <rPh sb="0" eb="2">
      <t>ゾウゲン</t>
    </rPh>
    <phoneticPr fontId="2"/>
  </si>
  <si>
    <t>Ｈ３０福島</t>
    <rPh sb="3" eb="5">
      <t>フクシマ</t>
    </rPh>
    <phoneticPr fontId="2"/>
  </si>
  <si>
    <t xml:space="preserve">    　　 委託費支出</t>
    <rPh sb="10" eb="12">
      <t>シシュツ</t>
    </rPh>
    <phoneticPr fontId="3"/>
  </si>
  <si>
    <t xml:space="preserve">    　　 その他の委託費支出</t>
    <rPh sb="9" eb="10">
      <t>ホカ</t>
    </rPh>
    <rPh sb="14" eb="16">
      <t>シシュツ</t>
    </rPh>
    <phoneticPr fontId="3"/>
  </si>
  <si>
    <t xml:space="preserve">    　研修研究費支出</t>
    <rPh sb="7" eb="10">
      <t>ケンキュウヒ</t>
    </rPh>
    <rPh sb="10" eb="12">
      <t>シシュツ</t>
    </rPh>
    <phoneticPr fontId="3"/>
  </si>
  <si>
    <t xml:space="preserve">    　渉外費支出</t>
    <rPh sb="5" eb="7">
      <t>ショウガイ</t>
    </rPh>
    <rPh sb="7" eb="8">
      <t>ヒ</t>
    </rPh>
    <rPh sb="8" eb="10">
      <t>シシュツ</t>
    </rPh>
    <phoneticPr fontId="3"/>
  </si>
  <si>
    <t>　事業区分間貸付金支出</t>
    <rPh sb="1" eb="3">
      <t>ジギョウ</t>
    </rPh>
    <rPh sb="3" eb="5">
      <t>クブン</t>
    </rPh>
    <rPh sb="5" eb="6">
      <t>カン</t>
    </rPh>
    <rPh sb="6" eb="8">
      <t>カシツケ</t>
    </rPh>
    <rPh sb="8" eb="9">
      <t>キン</t>
    </rPh>
    <rPh sb="9" eb="11">
      <t>シシュツ</t>
    </rPh>
    <phoneticPr fontId="2"/>
  </si>
  <si>
    <t>歳入の部</t>
    <rPh sb="0" eb="2">
      <t>サイニュウ</t>
    </rPh>
    <rPh sb="3" eb="4">
      <t>ブ</t>
    </rPh>
    <phoneticPr fontId="2"/>
  </si>
  <si>
    <t>歳入の部</t>
    <rPh sb="0" eb="2">
      <t>サイニュウ</t>
    </rPh>
    <rPh sb="3" eb="4">
      <t>ブ</t>
    </rPh>
    <phoneticPr fontId="2"/>
  </si>
  <si>
    <t>歳出の部</t>
    <rPh sb="0" eb="2">
      <t>サイニュウ</t>
    </rPh>
    <rPh sb="3" eb="4">
      <t>ブ</t>
    </rPh>
    <phoneticPr fontId="2"/>
  </si>
  <si>
    <t>R１予算案</t>
    <rPh sb="2" eb="4">
      <t>ヨサン</t>
    </rPh>
    <rPh sb="4" eb="5">
      <t>アン</t>
    </rPh>
    <phoneticPr fontId="2"/>
  </si>
  <si>
    <t>R１福島</t>
    <rPh sb="2" eb="4">
      <t>フクシマ</t>
    </rPh>
    <phoneticPr fontId="2"/>
  </si>
  <si>
    <t>R１会津</t>
    <rPh sb="2" eb="4">
      <t>アイヅ</t>
    </rPh>
    <phoneticPr fontId="2"/>
  </si>
  <si>
    <t>R１居宅</t>
    <rPh sb="2" eb="4">
      <t>キョタク</t>
    </rPh>
    <phoneticPr fontId="2"/>
  </si>
  <si>
    <t>R1福島</t>
    <rPh sb="2" eb="4">
      <t>フクシマ</t>
    </rPh>
    <phoneticPr fontId="2"/>
  </si>
  <si>
    <t>R1会津</t>
    <rPh sb="2" eb="4">
      <t>アイヅ</t>
    </rPh>
    <phoneticPr fontId="2"/>
  </si>
  <si>
    <t>R1居宅</t>
    <rPh sb="2" eb="4">
      <t>キョタク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</si>
</sst>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38" fontId="0" fillId="0" borderId="0" xfId="0" applyNumberFormat="1">
      <alignment vertical="center"/>
    </xf>
    <xf numFmtId="38" fontId="4" fillId="0" borderId="0" xfId="0" applyNumberFormat="1" applyFont="1">
      <alignment vertical="center"/>
    </xf>
    <xf numFmtId="0" fontId="4" fillId="0" borderId="0" xfId="0" applyFont="1">
      <alignment vertical="center"/>
    </xf>
    <xf numFmtId="38" fontId="7" fillId="0" borderId="1" xfId="1" applyFont="1" applyBorder="1">
      <alignment vertical="center"/>
    </xf>
    <xf numFmtId="38" fontId="6" fillId="0" borderId="1" xfId="1" applyFont="1" applyBorder="1">
      <alignment vertical="center"/>
    </xf>
    <xf numFmtId="0" fontId="6" fillId="0" borderId="1" xfId="0" applyFont="1" applyBorder="1">
      <alignment vertical="center"/>
    </xf>
    <xf numFmtId="0" fontId="5" fillId="0" borderId="1" xfId="0" applyFont="1" applyBorder="1">
      <alignment vertical="center"/>
    </xf>
    <xf numFmtId="38" fontId="5" fillId="0" borderId="1" xfId="1" applyFont="1" applyBorder="1">
      <alignment vertical="center"/>
    </xf>
    <xf numFmtId="38" fontId="6" fillId="0" borderId="2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7" fillId="0" borderId="4" xfId="1" applyFont="1" applyBorder="1" applyAlignment="1">
      <alignment horizontal="center" vertical="center"/>
    </xf>
    <xf numFmtId="38" fontId="6" fillId="0" borderId="5" xfId="1" applyFont="1" applyBorder="1">
      <alignment vertical="center"/>
    </xf>
    <xf numFmtId="38" fontId="7" fillId="0" borderId="6" xfId="1" applyFont="1" applyBorder="1">
      <alignment vertical="center"/>
    </xf>
    <xf numFmtId="38" fontId="5" fillId="0" borderId="5" xfId="1" applyFont="1" applyBorder="1">
      <alignment vertical="center"/>
    </xf>
    <xf numFmtId="38" fontId="5" fillId="0" borderId="7" xfId="1" applyFont="1" applyBorder="1">
      <alignment vertical="center"/>
    </xf>
    <xf numFmtId="38" fontId="5" fillId="0" borderId="8" xfId="1" applyFont="1" applyBorder="1">
      <alignment vertical="center"/>
    </xf>
    <xf numFmtId="38" fontId="7" fillId="0" borderId="9" xfId="1" applyFont="1" applyBorder="1">
      <alignment vertical="center"/>
    </xf>
    <xf numFmtId="0" fontId="6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7" fillId="0" borderId="9" xfId="0" applyFont="1" applyBorder="1">
      <alignment vertical="center"/>
    </xf>
    <xf numFmtId="38" fontId="6" fillId="0" borderId="4" xfId="1" applyFont="1" applyBorder="1" applyAlignment="1">
      <alignment horizontal="center" vertical="center"/>
    </xf>
    <xf numFmtId="38" fontId="6" fillId="0" borderId="6" xfId="1" applyFont="1" applyBorder="1">
      <alignment vertical="center"/>
    </xf>
    <xf numFmtId="38" fontId="5" fillId="0" borderId="6" xfId="1" applyFont="1" applyBorder="1">
      <alignment vertical="center"/>
    </xf>
    <xf numFmtId="38" fontId="5" fillId="0" borderId="9" xfId="1" applyFont="1" applyBorder="1">
      <alignment vertical="center"/>
    </xf>
    <xf numFmtId="38" fontId="6" fillId="0" borderId="10" xfId="1" applyFont="1" applyBorder="1" applyAlignment="1">
      <alignment horizontal="center" vertical="center"/>
    </xf>
    <xf numFmtId="38" fontId="6" fillId="0" borderId="11" xfId="1" applyFont="1" applyBorder="1">
      <alignment vertical="center"/>
    </xf>
    <xf numFmtId="38" fontId="5" fillId="0" borderId="11" xfId="1" applyFont="1" applyBorder="1">
      <alignment vertical="center"/>
    </xf>
    <xf numFmtId="38" fontId="5" fillId="0" borderId="12" xfId="1" applyFont="1" applyBorder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49" fontId="7" fillId="0" borderId="11" xfId="0" applyNumberFormat="1" applyFont="1" applyFill="1" applyBorder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38" fontId="6" fillId="0" borderId="8" xfId="0" applyNumberFormat="1" applyFont="1" applyBorder="1">
      <alignment vertical="center"/>
    </xf>
    <xf numFmtId="0" fontId="6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49" fontId="8" fillId="0" borderId="11" xfId="0" applyNumberFormat="1" applyFont="1" applyFill="1" applyBorder="1">
      <alignment vertical="center"/>
    </xf>
    <xf numFmtId="49" fontId="8" fillId="0" borderId="11" xfId="0" applyNumberFormat="1" applyFont="1" applyFill="1" applyBorder="1" applyAlignment="1">
      <alignment vertical="center"/>
    </xf>
    <xf numFmtId="49" fontId="8" fillId="0" borderId="11" xfId="0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38" fontId="6" fillId="0" borderId="12" xfId="0" applyNumberFormat="1" applyFont="1" applyBorder="1">
      <alignment vertical="center"/>
    </xf>
    <xf numFmtId="38" fontId="6" fillId="0" borderId="7" xfId="0" applyNumberFormat="1" applyFont="1" applyBorder="1">
      <alignment vertical="center"/>
    </xf>
    <xf numFmtId="38" fontId="6" fillId="0" borderId="9" xfId="1" applyFont="1" applyBorder="1">
      <alignment vertical="center"/>
    </xf>
    <xf numFmtId="38" fontId="7" fillId="0" borderId="5" xfId="1" applyFont="1" applyBorder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9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N1"/>
    </sheetView>
  </sheetViews>
  <sheetFormatPr defaultRowHeight="13.5"/>
  <cols>
    <col min="1" max="1" width="26.625" customWidth="1"/>
    <col min="2" max="4" width="10.625" customWidth="1"/>
    <col min="5" max="5" width="10.625" style="3" customWidth="1"/>
    <col min="6" max="7" width="10.625" customWidth="1"/>
    <col min="8" max="8" width="10.625" style="3" customWidth="1"/>
    <col min="9" max="13" width="10.625" customWidth="1"/>
    <col min="14" max="14" width="10.625" style="3" customWidth="1"/>
    <col min="15" max="15" width="10.25" bestFit="1" customWidth="1"/>
  </cols>
  <sheetData>
    <row r="1" spans="1:14" ht="14.25" thickBot="1">
      <c r="A1" s="49" t="s">
        <v>82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1"/>
    </row>
    <row r="2" spans="1:14">
      <c r="A2" s="32" t="s">
        <v>81</v>
      </c>
      <c r="B2" s="28" t="s">
        <v>64</v>
      </c>
      <c r="C2" s="9" t="s">
        <v>85</v>
      </c>
      <c r="D2" s="10" t="s">
        <v>75</v>
      </c>
      <c r="E2" s="11" t="s">
        <v>71</v>
      </c>
      <c r="F2" s="9" t="s">
        <v>86</v>
      </c>
      <c r="G2" s="10" t="s">
        <v>66</v>
      </c>
      <c r="H2" s="11" t="s">
        <v>72</v>
      </c>
      <c r="I2" s="9" t="s">
        <v>87</v>
      </c>
      <c r="J2" s="10" t="s">
        <v>67</v>
      </c>
      <c r="K2" s="24" t="s">
        <v>73</v>
      </c>
      <c r="L2" s="9" t="s">
        <v>84</v>
      </c>
      <c r="M2" s="10" t="s">
        <v>68</v>
      </c>
      <c r="N2" s="11" t="s">
        <v>74</v>
      </c>
    </row>
    <row r="3" spans="1:14">
      <c r="A3" s="33"/>
      <c r="B3" s="29"/>
      <c r="C3" s="12"/>
      <c r="D3" s="5"/>
      <c r="E3" s="13"/>
      <c r="F3" s="12"/>
      <c r="G3" s="5"/>
      <c r="H3" s="13"/>
      <c r="I3" s="12"/>
      <c r="J3" s="5"/>
      <c r="K3" s="25"/>
      <c r="L3" s="12"/>
      <c r="M3" s="5"/>
      <c r="N3" s="13"/>
    </row>
    <row r="4" spans="1:14">
      <c r="A4" s="33" t="s">
        <v>50</v>
      </c>
      <c r="B4" s="29">
        <v>0</v>
      </c>
      <c r="C4" s="12">
        <f>SUM(C6:C14)</f>
        <v>199922000</v>
      </c>
      <c r="D4" s="5">
        <f>SUM(D6:D14)</f>
        <v>200122000</v>
      </c>
      <c r="E4" s="13">
        <f>C4-D4</f>
        <v>-200000</v>
      </c>
      <c r="F4" s="12">
        <f>SUM(F6:F14)</f>
        <v>72503000</v>
      </c>
      <c r="G4" s="5">
        <f>SUM(G6:G14)</f>
        <v>72003000</v>
      </c>
      <c r="H4" s="13">
        <f>F4-G4</f>
        <v>500000</v>
      </c>
      <c r="I4" s="12">
        <f>SUM(I6:I14)</f>
        <v>0</v>
      </c>
      <c r="J4" s="5">
        <f>SUM(J6:J14)</f>
        <v>1902000</v>
      </c>
      <c r="K4" s="25">
        <f>I4-J4</f>
        <v>-1902000</v>
      </c>
      <c r="L4" s="12">
        <f>C4+F4+I4</f>
        <v>272425000</v>
      </c>
      <c r="M4" s="5">
        <f>D4+G4+J4</f>
        <v>274027000</v>
      </c>
      <c r="N4" s="13">
        <f>L4-M4</f>
        <v>-1602000</v>
      </c>
    </row>
    <row r="5" spans="1:14">
      <c r="A5" s="33"/>
      <c r="B5" s="29"/>
      <c r="C5" s="12"/>
      <c r="D5" s="5"/>
      <c r="E5" s="13"/>
      <c r="F5" s="12"/>
      <c r="G5" s="5"/>
      <c r="H5" s="13"/>
      <c r="I5" s="12"/>
      <c r="J5" s="5"/>
      <c r="K5" s="25"/>
      <c r="L5" s="12"/>
      <c r="M5" s="5"/>
      <c r="N5" s="13"/>
    </row>
    <row r="6" spans="1:14">
      <c r="A6" s="33" t="s">
        <v>51</v>
      </c>
      <c r="B6" s="29">
        <v>0</v>
      </c>
      <c r="C6" s="12">
        <v>0</v>
      </c>
      <c r="D6" s="5">
        <v>0</v>
      </c>
      <c r="E6" s="13">
        <f t="shared" ref="E6:E23" si="0">C6-D6</f>
        <v>0</v>
      </c>
      <c r="F6" s="12">
        <v>0</v>
      </c>
      <c r="G6" s="5">
        <v>0</v>
      </c>
      <c r="H6" s="13">
        <f t="shared" ref="H6:H25" si="1">F6-G6</f>
        <v>0</v>
      </c>
      <c r="I6" s="12">
        <v>0</v>
      </c>
      <c r="J6" s="5">
        <v>1900000</v>
      </c>
      <c r="K6" s="25">
        <f t="shared" ref="K6:K25" si="2">I6-J6</f>
        <v>-1900000</v>
      </c>
      <c r="L6" s="12">
        <f>C6+F6+I6</f>
        <v>0</v>
      </c>
      <c r="M6" s="5">
        <f>D6+G6+J6</f>
        <v>1900000</v>
      </c>
      <c r="N6" s="13">
        <f t="shared" ref="N6:N25" si="3">L6-M6</f>
        <v>-1900000</v>
      </c>
    </row>
    <row r="7" spans="1:14">
      <c r="A7" s="33"/>
      <c r="B7" s="29"/>
      <c r="C7" s="12"/>
      <c r="D7" s="5"/>
      <c r="E7" s="13"/>
      <c r="F7" s="12"/>
      <c r="G7" s="5"/>
      <c r="H7" s="13"/>
      <c r="I7" s="12"/>
      <c r="J7" s="5"/>
      <c r="K7" s="25"/>
      <c r="L7" s="12"/>
      <c r="M7" s="5"/>
      <c r="N7" s="13"/>
    </row>
    <row r="8" spans="1:14">
      <c r="A8" s="33" t="s">
        <v>52</v>
      </c>
      <c r="B8" s="29">
        <v>0</v>
      </c>
      <c r="C8" s="12">
        <f>169800000+30000000</f>
        <v>199800000</v>
      </c>
      <c r="D8" s="5">
        <v>200000000</v>
      </c>
      <c r="E8" s="13">
        <f t="shared" si="0"/>
        <v>-200000</v>
      </c>
      <c r="F8" s="12">
        <v>72500000</v>
      </c>
      <c r="G8" s="5">
        <v>72000000</v>
      </c>
      <c r="H8" s="13">
        <f t="shared" si="1"/>
        <v>500000</v>
      </c>
      <c r="I8" s="12">
        <v>0</v>
      </c>
      <c r="J8" s="5">
        <v>0</v>
      </c>
      <c r="K8" s="25">
        <f t="shared" si="2"/>
        <v>0</v>
      </c>
      <c r="L8" s="12">
        <f>C8+F8+I8</f>
        <v>272300000</v>
      </c>
      <c r="M8" s="5">
        <f>D8+G8+J8</f>
        <v>272000000</v>
      </c>
      <c r="N8" s="13">
        <f t="shared" si="3"/>
        <v>300000</v>
      </c>
    </row>
    <row r="9" spans="1:14">
      <c r="A9" s="33"/>
      <c r="B9" s="29"/>
      <c r="C9" s="12"/>
      <c r="D9" s="5"/>
      <c r="E9" s="13"/>
      <c r="F9" s="12"/>
      <c r="G9" s="5"/>
      <c r="H9" s="13"/>
      <c r="I9" s="12"/>
      <c r="J9" s="5"/>
      <c r="K9" s="25"/>
      <c r="L9" s="12"/>
      <c r="M9" s="5"/>
      <c r="N9" s="13"/>
    </row>
    <row r="10" spans="1:14">
      <c r="A10" s="33" t="s">
        <v>53</v>
      </c>
      <c r="B10" s="29">
        <v>0</v>
      </c>
      <c r="C10" s="12">
        <v>120000</v>
      </c>
      <c r="D10" s="5">
        <v>120000</v>
      </c>
      <c r="E10" s="13">
        <f t="shared" si="0"/>
        <v>0</v>
      </c>
      <c r="F10" s="12">
        <v>1000</v>
      </c>
      <c r="G10" s="5">
        <v>1000</v>
      </c>
      <c r="H10" s="13">
        <f t="shared" si="1"/>
        <v>0</v>
      </c>
      <c r="I10" s="12">
        <v>0</v>
      </c>
      <c r="J10" s="5">
        <v>0</v>
      </c>
      <c r="K10" s="25">
        <f t="shared" si="2"/>
        <v>0</v>
      </c>
      <c r="L10" s="12">
        <f>C10+F10+I10</f>
        <v>121000</v>
      </c>
      <c r="M10" s="5">
        <f>D10+G10+J10</f>
        <v>121000</v>
      </c>
      <c r="N10" s="13">
        <f t="shared" si="3"/>
        <v>0</v>
      </c>
    </row>
    <row r="11" spans="1:14">
      <c r="A11" s="33"/>
      <c r="B11" s="29"/>
      <c r="C11" s="12"/>
      <c r="D11" s="5"/>
      <c r="E11" s="13"/>
      <c r="F11" s="12"/>
      <c r="G11" s="5"/>
      <c r="H11" s="13"/>
      <c r="I11" s="12"/>
      <c r="J11" s="5"/>
      <c r="K11" s="25"/>
      <c r="L11" s="12"/>
      <c r="M11" s="5"/>
      <c r="N11" s="13"/>
    </row>
    <row r="12" spans="1:14">
      <c r="A12" s="33" t="s">
        <v>54</v>
      </c>
      <c r="B12" s="29">
        <v>0</v>
      </c>
      <c r="C12" s="12">
        <v>1000</v>
      </c>
      <c r="D12" s="5">
        <v>1000</v>
      </c>
      <c r="E12" s="13">
        <f t="shared" si="0"/>
        <v>0</v>
      </c>
      <c r="F12" s="12">
        <v>1000</v>
      </c>
      <c r="G12" s="5">
        <v>1000</v>
      </c>
      <c r="H12" s="13">
        <f t="shared" si="1"/>
        <v>0</v>
      </c>
      <c r="I12" s="12">
        <v>0</v>
      </c>
      <c r="J12" s="5">
        <v>1000</v>
      </c>
      <c r="K12" s="25">
        <f t="shared" si="2"/>
        <v>-1000</v>
      </c>
      <c r="L12" s="12">
        <f>C12+F12+I12</f>
        <v>2000</v>
      </c>
      <c r="M12" s="5">
        <f>D12+G12+J12</f>
        <v>3000</v>
      </c>
      <c r="N12" s="13">
        <f t="shared" si="3"/>
        <v>-1000</v>
      </c>
    </row>
    <row r="13" spans="1:14">
      <c r="A13" s="33"/>
      <c r="B13" s="29"/>
      <c r="C13" s="12"/>
      <c r="D13" s="5"/>
      <c r="E13" s="13"/>
      <c r="F13" s="12"/>
      <c r="G13" s="5"/>
      <c r="H13" s="13"/>
      <c r="I13" s="12"/>
      <c r="J13" s="5"/>
      <c r="K13" s="25"/>
      <c r="L13" s="12"/>
      <c r="M13" s="5"/>
      <c r="N13" s="13"/>
    </row>
    <row r="14" spans="1:14">
      <c r="A14" s="33" t="s">
        <v>55</v>
      </c>
      <c r="B14" s="29">
        <v>0</v>
      </c>
      <c r="C14" s="12">
        <v>1000</v>
      </c>
      <c r="D14" s="5">
        <v>1000</v>
      </c>
      <c r="E14" s="13">
        <f t="shared" si="0"/>
        <v>0</v>
      </c>
      <c r="F14" s="12">
        <v>1000</v>
      </c>
      <c r="G14" s="5">
        <v>1000</v>
      </c>
      <c r="H14" s="13">
        <f t="shared" si="1"/>
        <v>0</v>
      </c>
      <c r="I14" s="12">
        <v>0</v>
      </c>
      <c r="J14" s="5">
        <v>1000</v>
      </c>
      <c r="K14" s="25">
        <f t="shared" si="2"/>
        <v>-1000</v>
      </c>
      <c r="L14" s="12">
        <f>C14+F14+I14</f>
        <v>2000</v>
      </c>
      <c r="M14" s="5">
        <f>D14+G14+J14</f>
        <v>3000</v>
      </c>
      <c r="N14" s="13">
        <f t="shared" si="3"/>
        <v>-1000</v>
      </c>
    </row>
    <row r="15" spans="1:14">
      <c r="A15" s="33"/>
      <c r="B15" s="29"/>
      <c r="C15" s="12"/>
      <c r="D15" s="5"/>
      <c r="E15" s="13"/>
      <c r="F15" s="12"/>
      <c r="G15" s="5"/>
      <c r="H15" s="13"/>
      <c r="I15" s="12"/>
      <c r="J15" s="5"/>
      <c r="K15" s="25"/>
      <c r="L15" s="12"/>
      <c r="M15" s="5"/>
      <c r="N15" s="13"/>
    </row>
    <row r="16" spans="1:14">
      <c r="A16" s="33"/>
      <c r="B16" s="29"/>
      <c r="C16" s="12"/>
      <c r="D16" s="5"/>
      <c r="E16" s="13"/>
      <c r="F16" s="18"/>
      <c r="G16" s="6"/>
      <c r="H16" s="13"/>
      <c r="I16" s="18"/>
      <c r="J16" s="6"/>
      <c r="K16" s="25"/>
      <c r="L16" s="12"/>
      <c r="M16" s="5"/>
      <c r="N16" s="13"/>
    </row>
    <row r="17" spans="1:14">
      <c r="A17" s="34" t="s">
        <v>58</v>
      </c>
      <c r="B17" s="29"/>
      <c r="C17" s="12"/>
      <c r="D17" s="5"/>
      <c r="E17" s="13"/>
      <c r="F17" s="12"/>
      <c r="G17" s="5"/>
      <c r="H17" s="13"/>
      <c r="I17" s="12"/>
      <c r="J17" s="5"/>
      <c r="K17" s="25"/>
      <c r="L17" s="12"/>
      <c r="M17" s="5"/>
      <c r="N17" s="13"/>
    </row>
    <row r="18" spans="1:14">
      <c r="A18" s="34" t="s">
        <v>59</v>
      </c>
      <c r="B18" s="29">
        <v>0</v>
      </c>
      <c r="C18" s="12">
        <v>0</v>
      </c>
      <c r="D18" s="5">
        <v>1000000</v>
      </c>
      <c r="E18" s="13">
        <f t="shared" si="0"/>
        <v>-1000000</v>
      </c>
      <c r="F18" s="12">
        <v>0</v>
      </c>
      <c r="G18" s="5">
        <v>1500000</v>
      </c>
      <c r="H18" s="13">
        <f t="shared" si="1"/>
        <v>-1500000</v>
      </c>
      <c r="I18" s="18">
        <v>0</v>
      </c>
      <c r="J18" s="6">
        <v>0</v>
      </c>
      <c r="K18" s="25">
        <f t="shared" si="2"/>
        <v>0</v>
      </c>
      <c r="L18" s="12">
        <f t="shared" ref="L18:L20" si="4">C18+F18+I18</f>
        <v>0</v>
      </c>
      <c r="M18" s="5">
        <f>B18+D18+G18+J18</f>
        <v>2500000</v>
      </c>
      <c r="N18" s="13">
        <f t="shared" si="3"/>
        <v>-2500000</v>
      </c>
    </row>
    <row r="19" spans="1:14">
      <c r="A19" s="34" t="s">
        <v>70</v>
      </c>
      <c r="B19" s="29"/>
      <c r="C19" s="12">
        <v>0</v>
      </c>
      <c r="D19" s="5">
        <v>3000000</v>
      </c>
      <c r="E19" s="13">
        <f t="shared" si="0"/>
        <v>-3000000</v>
      </c>
      <c r="F19" s="12">
        <v>0</v>
      </c>
      <c r="G19" s="5">
        <v>1000000</v>
      </c>
      <c r="H19" s="13">
        <f t="shared" si="1"/>
        <v>-1000000</v>
      </c>
      <c r="I19" s="18">
        <v>0</v>
      </c>
      <c r="J19" s="6">
        <v>0</v>
      </c>
      <c r="K19" s="25">
        <f t="shared" si="2"/>
        <v>0</v>
      </c>
      <c r="L19" s="12">
        <f t="shared" si="4"/>
        <v>0</v>
      </c>
      <c r="M19" s="5">
        <f t="shared" ref="M19:M21" si="5">B19+D19+G19+J19</f>
        <v>4000000</v>
      </c>
      <c r="N19" s="13">
        <f t="shared" si="3"/>
        <v>-4000000</v>
      </c>
    </row>
    <row r="20" spans="1:14">
      <c r="A20" s="34" t="s">
        <v>60</v>
      </c>
      <c r="B20" s="29">
        <v>0</v>
      </c>
      <c r="C20" s="12">
        <v>1000</v>
      </c>
      <c r="D20" s="5">
        <v>1000</v>
      </c>
      <c r="E20" s="13">
        <f t="shared" si="0"/>
        <v>0</v>
      </c>
      <c r="F20" s="12">
        <v>1000</v>
      </c>
      <c r="G20" s="5">
        <v>1000</v>
      </c>
      <c r="H20" s="13">
        <f t="shared" si="1"/>
        <v>0</v>
      </c>
      <c r="I20" s="12">
        <v>270000</v>
      </c>
      <c r="J20" s="5">
        <v>1000000</v>
      </c>
      <c r="K20" s="25">
        <f t="shared" si="2"/>
        <v>-730000</v>
      </c>
      <c r="L20" s="12">
        <f t="shared" si="4"/>
        <v>272000</v>
      </c>
      <c r="M20" s="5">
        <f t="shared" si="5"/>
        <v>1002000</v>
      </c>
      <c r="N20" s="13">
        <f t="shared" si="3"/>
        <v>-730000</v>
      </c>
    </row>
    <row r="21" spans="1:14">
      <c r="A21" s="34" t="s">
        <v>61</v>
      </c>
      <c r="B21" s="29">
        <v>600000</v>
      </c>
      <c r="C21" s="12">
        <v>1000</v>
      </c>
      <c r="D21" s="5">
        <v>1000</v>
      </c>
      <c r="E21" s="13">
        <f t="shared" si="0"/>
        <v>0</v>
      </c>
      <c r="F21" s="12">
        <v>1000</v>
      </c>
      <c r="G21" s="5">
        <v>1000</v>
      </c>
      <c r="H21" s="13">
        <f t="shared" si="1"/>
        <v>0</v>
      </c>
      <c r="I21" s="12">
        <v>0</v>
      </c>
      <c r="J21" s="5">
        <v>0</v>
      </c>
      <c r="K21" s="25">
        <f t="shared" si="2"/>
        <v>0</v>
      </c>
      <c r="L21" s="12">
        <f>C21+F21+I21+B21</f>
        <v>602000</v>
      </c>
      <c r="M21" s="5">
        <f t="shared" si="5"/>
        <v>602000</v>
      </c>
      <c r="N21" s="13">
        <f t="shared" si="3"/>
        <v>0</v>
      </c>
    </row>
    <row r="22" spans="1:14">
      <c r="A22" s="33"/>
      <c r="B22" s="29"/>
      <c r="C22" s="12"/>
      <c r="D22" s="5"/>
      <c r="E22" s="13"/>
      <c r="F22" s="12"/>
      <c r="G22" s="5"/>
      <c r="H22" s="13"/>
      <c r="I22" s="18"/>
      <c r="J22" s="6"/>
      <c r="K22" s="25"/>
      <c r="L22" s="12"/>
      <c r="M22" s="5"/>
      <c r="N22" s="13"/>
    </row>
    <row r="23" spans="1:14">
      <c r="A23" s="33" t="s">
        <v>62</v>
      </c>
      <c r="B23" s="29">
        <v>0</v>
      </c>
      <c r="C23" s="12">
        <v>0</v>
      </c>
      <c r="D23" s="5">
        <v>0</v>
      </c>
      <c r="E23" s="13">
        <f t="shared" si="0"/>
        <v>0</v>
      </c>
      <c r="F23" s="12">
        <v>0</v>
      </c>
      <c r="G23" s="5">
        <v>0</v>
      </c>
      <c r="H23" s="13">
        <f t="shared" si="1"/>
        <v>0</v>
      </c>
      <c r="I23" s="12">
        <v>0</v>
      </c>
      <c r="J23" s="5">
        <v>0</v>
      </c>
      <c r="K23" s="25">
        <f t="shared" si="2"/>
        <v>0</v>
      </c>
      <c r="L23" s="12">
        <v>0</v>
      </c>
      <c r="M23" s="5">
        <v>0</v>
      </c>
      <c r="N23" s="13">
        <f t="shared" si="3"/>
        <v>0</v>
      </c>
    </row>
    <row r="24" spans="1:14">
      <c r="A24" s="33"/>
      <c r="B24" s="29"/>
      <c r="C24" s="12"/>
      <c r="D24" s="5"/>
      <c r="E24" s="13"/>
      <c r="F24" s="12"/>
      <c r="G24" s="5"/>
      <c r="H24" s="13"/>
      <c r="I24" s="12"/>
      <c r="J24" s="5"/>
      <c r="K24" s="25"/>
      <c r="L24" s="12"/>
      <c r="M24" s="5"/>
      <c r="N24" s="13"/>
    </row>
    <row r="25" spans="1:14">
      <c r="A25" s="33" t="s">
        <v>56</v>
      </c>
      <c r="B25" s="29">
        <v>600000</v>
      </c>
      <c r="C25" s="12">
        <f>SUM(C6:C23)</f>
        <v>199924000</v>
      </c>
      <c r="D25" s="5">
        <f>SUM(D6:D23)</f>
        <v>204124000</v>
      </c>
      <c r="E25" s="13">
        <f>SUM(E6:E23)</f>
        <v>-4200000</v>
      </c>
      <c r="F25" s="12">
        <f>SUM(F6:F23)</f>
        <v>72505000</v>
      </c>
      <c r="G25" s="5">
        <f>SUM(G6:G23)</f>
        <v>74505000</v>
      </c>
      <c r="H25" s="13">
        <f t="shared" si="1"/>
        <v>-2000000</v>
      </c>
      <c r="I25" s="12">
        <f>SUM(I6:I23)</f>
        <v>270000</v>
      </c>
      <c r="J25" s="5">
        <f>SUM(J6:J23)</f>
        <v>2902000</v>
      </c>
      <c r="K25" s="25">
        <f t="shared" si="2"/>
        <v>-2632000</v>
      </c>
      <c r="L25" s="12">
        <f>SUM(L6:L24)</f>
        <v>273299000</v>
      </c>
      <c r="M25" s="5">
        <f>SUM(M6:M24)</f>
        <v>282131000</v>
      </c>
      <c r="N25" s="13">
        <f t="shared" si="3"/>
        <v>-8832000</v>
      </c>
    </row>
    <row r="26" spans="1:14">
      <c r="A26" s="33"/>
      <c r="B26" s="29"/>
      <c r="C26" s="12"/>
      <c r="D26" s="5"/>
      <c r="E26" s="13"/>
      <c r="F26" s="18"/>
      <c r="G26" s="6"/>
      <c r="H26" s="19"/>
      <c r="I26" s="12"/>
      <c r="J26" s="5"/>
      <c r="K26" s="25"/>
      <c r="L26" s="12"/>
      <c r="M26" s="5"/>
      <c r="N26" s="13"/>
    </row>
    <row r="27" spans="1:14">
      <c r="A27" s="35"/>
      <c r="B27" s="30"/>
      <c r="C27" s="14"/>
      <c r="D27" s="8"/>
      <c r="E27" s="13"/>
      <c r="F27" s="20"/>
      <c r="G27" s="7"/>
      <c r="H27" s="19"/>
      <c r="I27" s="14"/>
      <c r="J27" s="8"/>
      <c r="K27" s="26"/>
      <c r="L27" s="14"/>
      <c r="M27" s="8"/>
      <c r="N27" s="13"/>
    </row>
    <row r="28" spans="1:14" ht="14.25" thickBot="1">
      <c r="A28" s="36"/>
      <c r="B28" s="31"/>
      <c r="C28" s="15"/>
      <c r="D28" s="16"/>
      <c r="E28" s="17"/>
      <c r="F28" s="21"/>
      <c r="G28" s="22"/>
      <c r="H28" s="23"/>
      <c r="I28" s="15"/>
      <c r="J28" s="16"/>
      <c r="K28" s="27"/>
      <c r="L28" s="15"/>
      <c r="M28" s="16"/>
      <c r="N28" s="17"/>
    </row>
    <row r="29" spans="1:14" ht="14.25" thickBot="1">
      <c r="A29" s="52" t="s">
        <v>83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4"/>
    </row>
    <row r="30" spans="1:14">
      <c r="A30" s="38"/>
      <c r="B30" s="28" t="s">
        <v>64</v>
      </c>
      <c r="C30" s="9" t="s">
        <v>88</v>
      </c>
      <c r="D30" s="10" t="s">
        <v>75</v>
      </c>
      <c r="E30" s="11" t="s">
        <v>71</v>
      </c>
      <c r="F30" s="9" t="s">
        <v>89</v>
      </c>
      <c r="G30" s="10" t="s">
        <v>66</v>
      </c>
      <c r="H30" s="11" t="s">
        <v>72</v>
      </c>
      <c r="I30" s="9" t="s">
        <v>90</v>
      </c>
      <c r="J30" s="10" t="s">
        <v>67</v>
      </c>
      <c r="K30" s="24" t="s">
        <v>73</v>
      </c>
      <c r="L30" s="9" t="s">
        <v>84</v>
      </c>
      <c r="M30" s="10" t="s">
        <v>68</v>
      </c>
      <c r="N30" s="11" t="s">
        <v>74</v>
      </c>
    </row>
    <row r="31" spans="1:14">
      <c r="A31" s="39"/>
      <c r="B31" s="29"/>
      <c r="C31" s="12"/>
      <c r="D31" s="5"/>
      <c r="E31" s="13"/>
      <c r="F31" s="12"/>
      <c r="G31" s="5"/>
      <c r="H31" s="13"/>
      <c r="I31" s="12"/>
      <c r="J31" s="5"/>
      <c r="K31" s="25"/>
      <c r="L31" s="12"/>
      <c r="M31" s="5"/>
      <c r="N31" s="13"/>
    </row>
    <row r="32" spans="1:14">
      <c r="A32" s="40" t="s">
        <v>35</v>
      </c>
      <c r="B32" s="29">
        <v>600000</v>
      </c>
      <c r="C32" s="12">
        <f>C34+C42+C45</f>
        <v>194700000</v>
      </c>
      <c r="D32" s="5">
        <f>D34+D42+D45</f>
        <v>195700000</v>
      </c>
      <c r="E32" s="13">
        <f>C32-D32</f>
        <v>-1000000</v>
      </c>
      <c r="F32" s="12">
        <f>F34+F42+F45</f>
        <v>70480000</v>
      </c>
      <c r="G32" s="5">
        <f>G34+G42+G45</f>
        <v>71000000</v>
      </c>
      <c r="H32" s="13">
        <f>F32-G32</f>
        <v>-520000</v>
      </c>
      <c r="I32" s="12">
        <f>I34+I42+I45</f>
        <v>240000</v>
      </c>
      <c r="J32" s="5">
        <f>J34+J42+J45</f>
        <v>2865000</v>
      </c>
      <c r="K32" s="25">
        <f>I32-J32</f>
        <v>-2625000</v>
      </c>
      <c r="L32" s="12">
        <f>B32+C32+F32+I32</f>
        <v>266020000</v>
      </c>
      <c r="M32" s="5">
        <f>J32+G32+D32+B32</f>
        <v>270165000</v>
      </c>
      <c r="N32" s="13">
        <f>L32-M32</f>
        <v>-4145000</v>
      </c>
    </row>
    <row r="33" spans="1:15">
      <c r="A33" s="39"/>
      <c r="B33" s="29"/>
      <c r="C33" s="12"/>
      <c r="D33" s="5"/>
      <c r="E33" s="13"/>
      <c r="F33" s="12"/>
      <c r="G33" s="5"/>
      <c r="H33" s="13"/>
      <c r="I33" s="12"/>
      <c r="J33" s="5"/>
      <c r="K33" s="25"/>
      <c r="L33" s="12"/>
      <c r="M33" s="5"/>
      <c r="N33" s="13"/>
    </row>
    <row r="34" spans="1:15">
      <c r="A34" s="41" t="s">
        <v>0</v>
      </c>
      <c r="B34" s="29">
        <v>0</v>
      </c>
      <c r="C34" s="12">
        <f>SUM(C35:C40)</f>
        <v>95500000</v>
      </c>
      <c r="D34" s="5">
        <f>SUM(D35:D40)</f>
        <v>95500000</v>
      </c>
      <c r="E34" s="13">
        <f t="shared" ref="E34:E99" si="6">C34-D34</f>
        <v>0</v>
      </c>
      <c r="F34" s="12">
        <f>SUM(F35:F40)</f>
        <v>33650000</v>
      </c>
      <c r="G34" s="5">
        <f>SUM(G35:G40)</f>
        <v>33200000</v>
      </c>
      <c r="H34" s="13">
        <f t="shared" ref="H34:H99" si="7">F34-G34</f>
        <v>450000</v>
      </c>
      <c r="I34" s="12">
        <f>SUM(I35:I40)</f>
        <v>225000</v>
      </c>
      <c r="J34" s="5">
        <f>SUM(J35:J40)</f>
        <v>2450000</v>
      </c>
      <c r="K34" s="25">
        <f t="shared" ref="K34:K99" si="8">I34-J34</f>
        <v>-2225000</v>
      </c>
      <c r="L34" s="12">
        <f>SUM(L35:L40)</f>
        <v>129375000</v>
      </c>
      <c r="M34" s="5">
        <f>SUM(M35:M40)</f>
        <v>131150000</v>
      </c>
      <c r="N34" s="13">
        <f t="shared" ref="N34:N99" si="9">L34-M34</f>
        <v>-1775000</v>
      </c>
    </row>
    <row r="35" spans="1:15">
      <c r="A35" s="41" t="s">
        <v>1</v>
      </c>
      <c r="B35" s="29">
        <v>0</v>
      </c>
      <c r="C35" s="12">
        <v>0</v>
      </c>
      <c r="D35" s="5">
        <v>0</v>
      </c>
      <c r="E35" s="13">
        <f t="shared" si="6"/>
        <v>0</v>
      </c>
      <c r="F35" s="12">
        <v>0</v>
      </c>
      <c r="G35" s="5">
        <v>0</v>
      </c>
      <c r="H35" s="13">
        <f t="shared" si="7"/>
        <v>0</v>
      </c>
      <c r="I35" s="12">
        <v>0</v>
      </c>
      <c r="J35" s="5">
        <v>0</v>
      </c>
      <c r="K35" s="25">
        <f t="shared" si="8"/>
        <v>0</v>
      </c>
      <c r="L35" s="12">
        <f t="shared" ref="L35:M43" si="10">C35+F35+I35</f>
        <v>0</v>
      </c>
      <c r="M35" s="5">
        <f t="shared" si="10"/>
        <v>0</v>
      </c>
      <c r="N35" s="13">
        <f t="shared" si="9"/>
        <v>0</v>
      </c>
    </row>
    <row r="36" spans="1:15">
      <c r="A36" s="41" t="s">
        <v>2</v>
      </c>
      <c r="B36" s="29">
        <v>0</v>
      </c>
      <c r="C36" s="12">
        <v>68000000</v>
      </c>
      <c r="D36" s="5">
        <v>68000000</v>
      </c>
      <c r="E36" s="13">
        <f t="shared" si="6"/>
        <v>0</v>
      </c>
      <c r="F36" s="12">
        <v>23000000</v>
      </c>
      <c r="G36" s="5">
        <v>22600000</v>
      </c>
      <c r="H36" s="13">
        <f t="shared" si="7"/>
        <v>400000</v>
      </c>
      <c r="I36" s="12">
        <v>200000</v>
      </c>
      <c r="J36" s="5">
        <v>2200000</v>
      </c>
      <c r="K36" s="25">
        <f t="shared" si="8"/>
        <v>-2000000</v>
      </c>
      <c r="L36" s="12">
        <f t="shared" si="10"/>
        <v>91200000</v>
      </c>
      <c r="M36" s="5">
        <f t="shared" si="10"/>
        <v>92800000</v>
      </c>
      <c r="N36" s="13">
        <f t="shared" si="9"/>
        <v>-1600000</v>
      </c>
    </row>
    <row r="37" spans="1:15">
      <c r="A37" s="41" t="s">
        <v>3</v>
      </c>
      <c r="B37" s="29">
        <v>0</v>
      </c>
      <c r="C37" s="12">
        <v>14000000</v>
      </c>
      <c r="D37" s="5">
        <v>14000000</v>
      </c>
      <c r="E37" s="13">
        <f t="shared" si="6"/>
        <v>0</v>
      </c>
      <c r="F37" s="12">
        <v>6500000</v>
      </c>
      <c r="G37" s="5">
        <v>6500000</v>
      </c>
      <c r="H37" s="13">
        <f t="shared" si="7"/>
        <v>0</v>
      </c>
      <c r="I37" s="12">
        <v>0</v>
      </c>
      <c r="J37" s="5">
        <v>0</v>
      </c>
      <c r="K37" s="25">
        <f t="shared" si="8"/>
        <v>0</v>
      </c>
      <c r="L37" s="12">
        <f t="shared" si="10"/>
        <v>20500000</v>
      </c>
      <c r="M37" s="5">
        <f t="shared" si="10"/>
        <v>20500000</v>
      </c>
      <c r="N37" s="13">
        <f t="shared" si="9"/>
        <v>0</v>
      </c>
    </row>
    <row r="38" spans="1:15">
      <c r="A38" s="41" t="s">
        <v>4</v>
      </c>
      <c r="B38" s="29">
        <v>0</v>
      </c>
      <c r="C38" s="12">
        <v>500000</v>
      </c>
      <c r="D38" s="5">
        <v>500000</v>
      </c>
      <c r="E38" s="13">
        <f t="shared" si="6"/>
        <v>0</v>
      </c>
      <c r="F38" s="12">
        <v>0</v>
      </c>
      <c r="G38" s="5">
        <v>0</v>
      </c>
      <c r="H38" s="13">
        <f t="shared" si="7"/>
        <v>0</v>
      </c>
      <c r="I38" s="12">
        <v>0</v>
      </c>
      <c r="J38" s="5">
        <v>0</v>
      </c>
      <c r="K38" s="25">
        <f t="shared" si="8"/>
        <v>0</v>
      </c>
      <c r="L38" s="12">
        <f t="shared" si="10"/>
        <v>500000</v>
      </c>
      <c r="M38" s="5">
        <f t="shared" si="10"/>
        <v>500000</v>
      </c>
      <c r="N38" s="13">
        <f t="shared" si="9"/>
        <v>0</v>
      </c>
    </row>
    <row r="39" spans="1:15">
      <c r="A39" s="41" t="s">
        <v>5</v>
      </c>
      <c r="B39" s="29">
        <v>0</v>
      </c>
      <c r="C39" s="12">
        <v>0</v>
      </c>
      <c r="D39" s="5">
        <v>0</v>
      </c>
      <c r="E39" s="13">
        <f t="shared" si="6"/>
        <v>0</v>
      </c>
      <c r="F39" s="12">
        <v>0</v>
      </c>
      <c r="G39" s="5">
        <v>0</v>
      </c>
      <c r="H39" s="13">
        <f t="shared" si="7"/>
        <v>0</v>
      </c>
      <c r="I39" s="12">
        <v>0</v>
      </c>
      <c r="J39" s="5">
        <v>0</v>
      </c>
      <c r="K39" s="25">
        <f t="shared" si="8"/>
        <v>0</v>
      </c>
      <c r="L39" s="12">
        <f t="shared" si="10"/>
        <v>0</v>
      </c>
      <c r="M39" s="5">
        <f t="shared" si="10"/>
        <v>0</v>
      </c>
      <c r="N39" s="13">
        <f t="shared" si="9"/>
        <v>0</v>
      </c>
    </row>
    <row r="40" spans="1:15">
      <c r="A40" s="41" t="s">
        <v>6</v>
      </c>
      <c r="B40" s="29">
        <v>0</v>
      </c>
      <c r="C40" s="12">
        <v>13000000</v>
      </c>
      <c r="D40" s="5">
        <v>13000000</v>
      </c>
      <c r="E40" s="13">
        <f t="shared" si="6"/>
        <v>0</v>
      </c>
      <c r="F40" s="12">
        <v>4150000</v>
      </c>
      <c r="G40" s="5">
        <v>4100000</v>
      </c>
      <c r="H40" s="13">
        <f t="shared" si="7"/>
        <v>50000</v>
      </c>
      <c r="I40" s="12">
        <v>25000</v>
      </c>
      <c r="J40" s="5">
        <v>250000</v>
      </c>
      <c r="K40" s="25">
        <f t="shared" si="8"/>
        <v>-225000</v>
      </c>
      <c r="L40" s="12">
        <f t="shared" si="10"/>
        <v>17175000</v>
      </c>
      <c r="M40" s="5">
        <f t="shared" si="10"/>
        <v>17350000</v>
      </c>
      <c r="N40" s="13">
        <f t="shared" si="9"/>
        <v>-175000</v>
      </c>
    </row>
    <row r="41" spans="1:15">
      <c r="A41" s="42"/>
      <c r="B41" s="29"/>
      <c r="C41" s="12"/>
      <c r="D41" s="5"/>
      <c r="E41" s="13"/>
      <c r="F41" s="12"/>
      <c r="G41" s="5"/>
      <c r="H41" s="13"/>
      <c r="I41" s="12"/>
      <c r="J41" s="5"/>
      <c r="K41" s="25"/>
      <c r="L41" s="12"/>
      <c r="M41" s="5"/>
      <c r="N41" s="13"/>
    </row>
    <row r="42" spans="1:15">
      <c r="A42" s="42" t="s">
        <v>36</v>
      </c>
      <c r="B42" s="29">
        <v>0</v>
      </c>
      <c r="C42" s="12">
        <v>72000000</v>
      </c>
      <c r="D42" s="5">
        <v>72000000</v>
      </c>
      <c r="E42" s="13">
        <f t="shared" si="6"/>
        <v>0</v>
      </c>
      <c r="F42" s="12">
        <v>30000000</v>
      </c>
      <c r="G42" s="5">
        <v>30000000</v>
      </c>
      <c r="H42" s="13">
        <f t="shared" si="7"/>
        <v>0</v>
      </c>
      <c r="I42" s="12">
        <v>0</v>
      </c>
      <c r="J42" s="5">
        <v>0</v>
      </c>
      <c r="K42" s="25">
        <f t="shared" si="8"/>
        <v>0</v>
      </c>
      <c r="L42" s="12">
        <f t="shared" si="10"/>
        <v>102000000</v>
      </c>
      <c r="M42" s="5">
        <f t="shared" si="10"/>
        <v>102000000</v>
      </c>
      <c r="N42" s="13">
        <f t="shared" si="9"/>
        <v>0</v>
      </c>
    </row>
    <row r="43" spans="1:15">
      <c r="A43" s="41" t="s">
        <v>7</v>
      </c>
      <c r="B43" s="29">
        <v>0</v>
      </c>
      <c r="C43" s="12">
        <v>72000000</v>
      </c>
      <c r="D43" s="5">
        <v>72000000</v>
      </c>
      <c r="E43" s="13">
        <f t="shared" si="6"/>
        <v>0</v>
      </c>
      <c r="F43" s="12">
        <v>30000000</v>
      </c>
      <c r="G43" s="5">
        <v>30000000</v>
      </c>
      <c r="H43" s="13">
        <f t="shared" si="7"/>
        <v>0</v>
      </c>
      <c r="I43" s="12">
        <v>0</v>
      </c>
      <c r="J43" s="5">
        <v>0</v>
      </c>
      <c r="K43" s="25">
        <f t="shared" si="8"/>
        <v>0</v>
      </c>
      <c r="L43" s="12">
        <f t="shared" si="10"/>
        <v>102000000</v>
      </c>
      <c r="M43" s="5">
        <f t="shared" si="10"/>
        <v>102000000</v>
      </c>
      <c r="N43" s="13">
        <f t="shared" si="9"/>
        <v>0</v>
      </c>
    </row>
    <row r="44" spans="1:15">
      <c r="A44" s="41"/>
      <c r="B44" s="29"/>
      <c r="C44" s="12"/>
      <c r="D44" s="5"/>
      <c r="E44" s="13"/>
      <c r="F44" s="12"/>
      <c r="G44" s="5"/>
      <c r="H44" s="13"/>
      <c r="I44" s="12"/>
      <c r="J44" s="5"/>
      <c r="K44" s="25"/>
      <c r="L44" s="12"/>
      <c r="M44" s="5"/>
      <c r="N44" s="13"/>
    </row>
    <row r="45" spans="1:15">
      <c r="A45" s="42" t="s">
        <v>37</v>
      </c>
      <c r="B45" s="29">
        <v>600000</v>
      </c>
      <c r="C45" s="12">
        <f>SUM(C46:C72)-2650000</f>
        <v>27200000</v>
      </c>
      <c r="D45" s="5">
        <f>SUM(D46:D72)-4000000</f>
        <v>28200000</v>
      </c>
      <c r="E45" s="13">
        <f t="shared" si="6"/>
        <v>-1000000</v>
      </c>
      <c r="F45" s="12">
        <f>SUM(F46:F72)-150000</f>
        <v>6830000</v>
      </c>
      <c r="G45" s="5">
        <f>SUM(G46:G72)</f>
        <v>7800000</v>
      </c>
      <c r="H45" s="13">
        <f t="shared" si="7"/>
        <v>-970000</v>
      </c>
      <c r="I45" s="12">
        <f t="shared" ref="I45" si="11">SUM(I46:I73)</f>
        <v>15000</v>
      </c>
      <c r="J45" s="5">
        <f t="shared" ref="J45" si="12">SUM(J46:J73)</f>
        <v>415000</v>
      </c>
      <c r="K45" s="25">
        <f t="shared" si="8"/>
        <v>-400000</v>
      </c>
      <c r="L45" s="12">
        <f>SUM(L46:L72)-2800000</f>
        <v>34645000</v>
      </c>
      <c r="M45" s="5">
        <f>J45+G45+D45+B45</f>
        <v>37015000</v>
      </c>
      <c r="N45" s="13">
        <f t="shared" si="9"/>
        <v>-2370000</v>
      </c>
      <c r="O45" s="1"/>
    </row>
    <row r="46" spans="1:15">
      <c r="A46" s="41" t="s">
        <v>8</v>
      </c>
      <c r="B46" s="29">
        <v>0</v>
      </c>
      <c r="C46" s="12">
        <v>2000000</v>
      </c>
      <c r="D46" s="5">
        <v>1300000</v>
      </c>
      <c r="E46" s="13">
        <f t="shared" si="6"/>
        <v>700000</v>
      </c>
      <c r="F46" s="12">
        <v>250000</v>
      </c>
      <c r="G46" s="5">
        <v>350000</v>
      </c>
      <c r="H46" s="13">
        <f t="shared" si="7"/>
        <v>-100000</v>
      </c>
      <c r="I46" s="12">
        <v>0</v>
      </c>
      <c r="J46" s="5">
        <v>0</v>
      </c>
      <c r="K46" s="25">
        <f t="shared" si="8"/>
        <v>0</v>
      </c>
      <c r="L46" s="12">
        <f t="shared" ref="L46:M74" si="13">I46+F46+C46+B46</f>
        <v>2250000</v>
      </c>
      <c r="M46" s="5">
        <f t="shared" ref="M46:M70" si="14">J46+G46+D46+B46</f>
        <v>1650000</v>
      </c>
      <c r="N46" s="13">
        <f t="shared" si="9"/>
        <v>600000</v>
      </c>
    </row>
    <row r="47" spans="1:15">
      <c r="A47" s="41" t="s">
        <v>9</v>
      </c>
      <c r="B47" s="29">
        <v>0</v>
      </c>
      <c r="C47" s="12">
        <v>100000</v>
      </c>
      <c r="D47" s="5">
        <v>200000</v>
      </c>
      <c r="E47" s="13">
        <f t="shared" si="6"/>
        <v>-100000</v>
      </c>
      <c r="F47" s="12">
        <v>100000</v>
      </c>
      <c r="G47" s="5">
        <v>100000</v>
      </c>
      <c r="H47" s="13">
        <f t="shared" si="7"/>
        <v>0</v>
      </c>
      <c r="I47" s="12">
        <v>0</v>
      </c>
      <c r="J47" s="5">
        <v>0</v>
      </c>
      <c r="K47" s="25">
        <f t="shared" si="8"/>
        <v>0</v>
      </c>
      <c r="L47" s="12">
        <f t="shared" si="13"/>
        <v>200000</v>
      </c>
      <c r="M47" s="5">
        <f t="shared" si="14"/>
        <v>300000</v>
      </c>
      <c r="N47" s="13">
        <f t="shared" si="9"/>
        <v>-100000</v>
      </c>
    </row>
    <row r="48" spans="1:15">
      <c r="A48" s="41" t="s">
        <v>10</v>
      </c>
      <c r="B48" s="29">
        <v>0</v>
      </c>
      <c r="C48" s="12">
        <v>2500000</v>
      </c>
      <c r="D48" s="5">
        <v>1000000</v>
      </c>
      <c r="E48" s="13">
        <f t="shared" si="6"/>
        <v>1500000</v>
      </c>
      <c r="F48" s="12">
        <v>950000</v>
      </c>
      <c r="G48" s="5">
        <v>200000</v>
      </c>
      <c r="H48" s="13">
        <f t="shared" si="7"/>
        <v>750000</v>
      </c>
      <c r="I48" s="12">
        <v>1000</v>
      </c>
      <c r="J48" s="5">
        <v>5000</v>
      </c>
      <c r="K48" s="25">
        <f t="shared" si="8"/>
        <v>-4000</v>
      </c>
      <c r="L48" s="12">
        <f t="shared" si="13"/>
        <v>3451000</v>
      </c>
      <c r="M48" s="5">
        <f t="shared" si="14"/>
        <v>1205000</v>
      </c>
      <c r="N48" s="13">
        <f t="shared" si="9"/>
        <v>2246000</v>
      </c>
    </row>
    <row r="49" spans="1:14">
      <c r="A49" s="41" t="s">
        <v>78</v>
      </c>
      <c r="B49" s="29">
        <v>0</v>
      </c>
      <c r="C49" s="12">
        <v>100000</v>
      </c>
      <c r="D49" s="5">
        <v>500000</v>
      </c>
      <c r="E49" s="13">
        <f t="shared" si="6"/>
        <v>-400000</v>
      </c>
      <c r="F49" s="12">
        <v>20000</v>
      </c>
      <c r="G49" s="5">
        <v>100000</v>
      </c>
      <c r="H49" s="13">
        <f t="shared" si="7"/>
        <v>-80000</v>
      </c>
      <c r="I49" s="12">
        <v>0</v>
      </c>
      <c r="J49" s="5">
        <v>0</v>
      </c>
      <c r="K49" s="25">
        <f t="shared" si="8"/>
        <v>0</v>
      </c>
      <c r="L49" s="12">
        <f t="shared" si="13"/>
        <v>120000</v>
      </c>
      <c r="M49" s="5">
        <f t="shared" si="14"/>
        <v>600000</v>
      </c>
      <c r="N49" s="13">
        <f t="shared" si="9"/>
        <v>-480000</v>
      </c>
    </row>
    <row r="50" spans="1:14">
      <c r="A50" s="41" t="s">
        <v>11</v>
      </c>
      <c r="B50" s="29">
        <v>0</v>
      </c>
      <c r="C50" s="12">
        <v>1000000</v>
      </c>
      <c r="D50" s="5">
        <v>1500000</v>
      </c>
      <c r="E50" s="13">
        <f t="shared" si="6"/>
        <v>-500000</v>
      </c>
      <c r="F50" s="12">
        <v>350000</v>
      </c>
      <c r="G50" s="5">
        <v>350000</v>
      </c>
      <c r="H50" s="13">
        <f t="shared" si="7"/>
        <v>0</v>
      </c>
      <c r="I50" s="12">
        <v>1000</v>
      </c>
      <c r="J50" s="5">
        <v>30000</v>
      </c>
      <c r="K50" s="25">
        <f t="shared" si="8"/>
        <v>-29000</v>
      </c>
      <c r="L50" s="12">
        <f t="shared" si="13"/>
        <v>1351000</v>
      </c>
      <c r="M50" s="5">
        <f t="shared" si="14"/>
        <v>1880000</v>
      </c>
      <c r="N50" s="13">
        <f t="shared" si="9"/>
        <v>-529000</v>
      </c>
    </row>
    <row r="51" spans="1:14">
      <c r="A51" s="41" t="s">
        <v>12</v>
      </c>
      <c r="B51" s="29">
        <v>0</v>
      </c>
      <c r="C51" s="12">
        <v>700000</v>
      </c>
      <c r="D51" s="5">
        <v>800000</v>
      </c>
      <c r="E51" s="13">
        <f t="shared" si="6"/>
        <v>-100000</v>
      </c>
      <c r="F51" s="12">
        <v>10000</v>
      </c>
      <c r="G51" s="5">
        <v>20000</v>
      </c>
      <c r="H51" s="13">
        <f t="shared" si="7"/>
        <v>-10000</v>
      </c>
      <c r="I51" s="12">
        <v>0</v>
      </c>
      <c r="J51" s="5">
        <v>0</v>
      </c>
      <c r="K51" s="25">
        <f t="shared" si="8"/>
        <v>0</v>
      </c>
      <c r="L51" s="12">
        <f t="shared" si="13"/>
        <v>710000</v>
      </c>
      <c r="M51" s="5">
        <f t="shared" si="14"/>
        <v>820000</v>
      </c>
      <c r="N51" s="13">
        <f t="shared" si="9"/>
        <v>-110000</v>
      </c>
    </row>
    <row r="52" spans="1:14">
      <c r="A52" s="41" t="s">
        <v>13</v>
      </c>
      <c r="B52" s="29">
        <v>0</v>
      </c>
      <c r="C52" s="12">
        <v>2000000</v>
      </c>
      <c r="D52" s="5">
        <v>1800000</v>
      </c>
      <c r="E52" s="13">
        <f t="shared" si="6"/>
        <v>200000</v>
      </c>
      <c r="F52" s="12">
        <v>1000000</v>
      </c>
      <c r="G52" s="5">
        <v>900000</v>
      </c>
      <c r="H52" s="13">
        <f t="shared" si="7"/>
        <v>100000</v>
      </c>
      <c r="I52" s="12">
        <v>5000</v>
      </c>
      <c r="J52" s="5">
        <v>30000</v>
      </c>
      <c r="K52" s="25">
        <f t="shared" si="8"/>
        <v>-25000</v>
      </c>
      <c r="L52" s="12">
        <f t="shared" si="13"/>
        <v>3005000</v>
      </c>
      <c r="M52" s="5">
        <f t="shared" si="14"/>
        <v>2730000</v>
      </c>
      <c r="N52" s="13">
        <f t="shared" si="9"/>
        <v>275000</v>
      </c>
    </row>
    <row r="53" spans="1:14">
      <c r="A53" s="41" t="s">
        <v>14</v>
      </c>
      <c r="B53" s="29">
        <v>0</v>
      </c>
      <c r="C53" s="12">
        <v>5000000</v>
      </c>
      <c r="D53" s="5">
        <v>4500000</v>
      </c>
      <c r="E53" s="13">
        <f t="shared" si="6"/>
        <v>500000</v>
      </c>
      <c r="F53" s="12">
        <v>1500000</v>
      </c>
      <c r="G53" s="5">
        <v>1000000</v>
      </c>
      <c r="H53" s="13">
        <f t="shared" si="7"/>
        <v>500000</v>
      </c>
      <c r="I53" s="12">
        <v>1000</v>
      </c>
      <c r="J53" s="5">
        <v>50000</v>
      </c>
      <c r="K53" s="25">
        <f t="shared" si="8"/>
        <v>-49000</v>
      </c>
      <c r="L53" s="12">
        <f t="shared" si="13"/>
        <v>6501000</v>
      </c>
      <c r="M53" s="5">
        <f t="shared" si="14"/>
        <v>5550000</v>
      </c>
      <c r="N53" s="13">
        <f t="shared" si="9"/>
        <v>951000</v>
      </c>
    </row>
    <row r="54" spans="1:14">
      <c r="A54" s="41" t="s">
        <v>15</v>
      </c>
      <c r="B54" s="29">
        <v>0</v>
      </c>
      <c r="C54" s="12">
        <v>500000</v>
      </c>
      <c r="D54" s="5">
        <v>1000000</v>
      </c>
      <c r="E54" s="13">
        <f t="shared" si="6"/>
        <v>-500000</v>
      </c>
      <c r="F54" s="12">
        <v>200000</v>
      </c>
      <c r="G54" s="5">
        <v>1500000</v>
      </c>
      <c r="H54" s="13">
        <f t="shared" si="7"/>
        <v>-1300000</v>
      </c>
      <c r="I54" s="12">
        <v>0</v>
      </c>
      <c r="J54" s="5">
        <v>0</v>
      </c>
      <c r="K54" s="25">
        <f t="shared" si="8"/>
        <v>0</v>
      </c>
      <c r="L54" s="12">
        <f t="shared" si="13"/>
        <v>700000</v>
      </c>
      <c r="M54" s="5">
        <f t="shared" si="14"/>
        <v>2500000</v>
      </c>
      <c r="N54" s="13">
        <f t="shared" si="9"/>
        <v>-1800000</v>
      </c>
    </row>
    <row r="55" spans="1:14">
      <c r="A55" s="41" t="s">
        <v>16</v>
      </c>
      <c r="B55" s="29">
        <v>0</v>
      </c>
      <c r="C55" s="12">
        <v>1000000</v>
      </c>
      <c r="D55" s="5">
        <v>900000</v>
      </c>
      <c r="E55" s="13">
        <f t="shared" si="6"/>
        <v>100000</v>
      </c>
      <c r="F55" s="12">
        <v>1000000</v>
      </c>
      <c r="G55" s="5">
        <v>1000000</v>
      </c>
      <c r="H55" s="13">
        <f t="shared" si="7"/>
        <v>0</v>
      </c>
      <c r="I55" s="12">
        <v>3000</v>
      </c>
      <c r="J55" s="5">
        <v>90000</v>
      </c>
      <c r="K55" s="25">
        <f t="shared" si="8"/>
        <v>-87000</v>
      </c>
      <c r="L55" s="12">
        <f t="shared" si="13"/>
        <v>2003000</v>
      </c>
      <c r="M55" s="5">
        <f t="shared" si="14"/>
        <v>1990000</v>
      </c>
      <c r="N55" s="13">
        <f t="shared" si="9"/>
        <v>13000</v>
      </c>
    </row>
    <row r="56" spans="1:14">
      <c r="A56" s="41" t="s">
        <v>17</v>
      </c>
      <c r="B56" s="29">
        <v>600000</v>
      </c>
      <c r="C56" s="12">
        <v>100000</v>
      </c>
      <c r="D56" s="5">
        <v>100000</v>
      </c>
      <c r="E56" s="13">
        <f t="shared" si="6"/>
        <v>0</v>
      </c>
      <c r="F56" s="12">
        <v>20000</v>
      </c>
      <c r="G56" s="5">
        <v>20000</v>
      </c>
      <c r="H56" s="13">
        <f t="shared" si="7"/>
        <v>0</v>
      </c>
      <c r="I56" s="12">
        <v>0</v>
      </c>
      <c r="J56" s="5">
        <v>0</v>
      </c>
      <c r="K56" s="25">
        <f t="shared" si="8"/>
        <v>0</v>
      </c>
      <c r="L56" s="12">
        <f t="shared" si="13"/>
        <v>720000</v>
      </c>
      <c r="M56" s="5">
        <f t="shared" si="14"/>
        <v>720000</v>
      </c>
      <c r="N56" s="13">
        <f t="shared" si="9"/>
        <v>0</v>
      </c>
    </row>
    <row r="57" spans="1:14">
      <c r="A57" s="41" t="s">
        <v>18</v>
      </c>
      <c r="B57" s="29">
        <v>0</v>
      </c>
      <c r="C57" s="12">
        <v>50000</v>
      </c>
      <c r="D57" s="5">
        <v>200000</v>
      </c>
      <c r="E57" s="13">
        <f t="shared" si="6"/>
        <v>-150000</v>
      </c>
      <c r="F57" s="12">
        <v>10000</v>
      </c>
      <c r="G57" s="5">
        <v>50000</v>
      </c>
      <c r="H57" s="13">
        <f t="shared" si="7"/>
        <v>-40000</v>
      </c>
      <c r="I57" s="12">
        <v>0</v>
      </c>
      <c r="J57" s="5">
        <v>0</v>
      </c>
      <c r="K57" s="25">
        <f t="shared" si="8"/>
        <v>0</v>
      </c>
      <c r="L57" s="12">
        <f t="shared" si="13"/>
        <v>60000</v>
      </c>
      <c r="M57" s="5">
        <f t="shared" si="14"/>
        <v>250000</v>
      </c>
      <c r="N57" s="13">
        <f t="shared" si="9"/>
        <v>-190000</v>
      </c>
    </row>
    <row r="58" spans="1:14">
      <c r="A58" s="41" t="s">
        <v>19</v>
      </c>
      <c r="B58" s="29">
        <v>0</v>
      </c>
      <c r="C58" s="12">
        <f>SUM(C59:C60)</f>
        <v>2650000</v>
      </c>
      <c r="D58" s="5">
        <f>SUM(D59:D60)</f>
        <v>4000000</v>
      </c>
      <c r="E58" s="13">
        <f t="shared" si="6"/>
        <v>-1350000</v>
      </c>
      <c r="F58" s="12">
        <f>SUM(F59:F60)</f>
        <v>150000</v>
      </c>
      <c r="G58" s="5">
        <f t="shared" ref="G58" si="15">SUM(G59:G60)</f>
        <v>0</v>
      </c>
      <c r="H58" s="13">
        <f t="shared" si="7"/>
        <v>150000</v>
      </c>
      <c r="I58" s="12">
        <v>0</v>
      </c>
      <c r="J58" s="5">
        <v>0</v>
      </c>
      <c r="K58" s="25">
        <f t="shared" si="8"/>
        <v>0</v>
      </c>
      <c r="L58" s="12">
        <f t="shared" si="13"/>
        <v>2800000</v>
      </c>
      <c r="M58" s="5">
        <f t="shared" si="14"/>
        <v>4000000</v>
      </c>
      <c r="N58" s="13">
        <f t="shared" si="9"/>
        <v>-1200000</v>
      </c>
    </row>
    <row r="59" spans="1:14">
      <c r="A59" s="41" t="s">
        <v>76</v>
      </c>
      <c r="B59" s="29"/>
      <c r="C59" s="12">
        <v>150000</v>
      </c>
      <c r="D59" s="5">
        <v>4000000</v>
      </c>
      <c r="E59" s="13">
        <f t="shared" si="6"/>
        <v>-3850000</v>
      </c>
      <c r="F59" s="12"/>
      <c r="G59" s="5">
        <v>0</v>
      </c>
      <c r="H59" s="13">
        <f t="shared" si="7"/>
        <v>0</v>
      </c>
      <c r="I59" s="12">
        <v>0</v>
      </c>
      <c r="J59" s="5">
        <v>0</v>
      </c>
      <c r="K59" s="25">
        <f t="shared" si="8"/>
        <v>0</v>
      </c>
      <c r="L59" s="12">
        <f t="shared" si="13"/>
        <v>150000</v>
      </c>
      <c r="M59" s="5">
        <f t="shared" si="14"/>
        <v>4000000</v>
      </c>
      <c r="N59" s="13"/>
    </row>
    <row r="60" spans="1:14">
      <c r="A60" s="41" t="s">
        <v>77</v>
      </c>
      <c r="B60" s="29"/>
      <c r="C60" s="12">
        <v>2500000</v>
      </c>
      <c r="D60" s="5">
        <v>0</v>
      </c>
      <c r="E60" s="13">
        <f t="shared" si="6"/>
        <v>2500000</v>
      </c>
      <c r="F60" s="12">
        <v>150000</v>
      </c>
      <c r="G60" s="5">
        <v>0</v>
      </c>
      <c r="H60" s="13">
        <f t="shared" si="7"/>
        <v>150000</v>
      </c>
      <c r="I60" s="12">
        <v>0</v>
      </c>
      <c r="J60" s="5">
        <v>0</v>
      </c>
      <c r="K60" s="25">
        <f t="shared" si="8"/>
        <v>0</v>
      </c>
      <c r="L60" s="12">
        <f t="shared" si="13"/>
        <v>2650000</v>
      </c>
      <c r="M60" s="5">
        <f t="shared" si="14"/>
        <v>0</v>
      </c>
      <c r="N60" s="13"/>
    </row>
    <row r="61" spans="1:14">
      <c r="A61" s="41" t="s">
        <v>79</v>
      </c>
      <c r="B61" s="29"/>
      <c r="C61" s="12">
        <v>0</v>
      </c>
      <c r="D61" s="5">
        <v>0</v>
      </c>
      <c r="E61" s="13">
        <f t="shared" si="6"/>
        <v>0</v>
      </c>
      <c r="F61" s="12">
        <v>10000</v>
      </c>
      <c r="G61" s="5">
        <v>0</v>
      </c>
      <c r="H61" s="13">
        <f t="shared" si="7"/>
        <v>10000</v>
      </c>
      <c r="I61" s="12">
        <v>0</v>
      </c>
      <c r="J61" s="5">
        <v>0</v>
      </c>
      <c r="K61" s="25">
        <f t="shared" si="8"/>
        <v>0</v>
      </c>
      <c r="L61" s="12">
        <f t="shared" si="13"/>
        <v>10000</v>
      </c>
      <c r="M61" s="5">
        <f t="shared" si="14"/>
        <v>0</v>
      </c>
      <c r="N61" s="13"/>
    </row>
    <row r="62" spans="1:14">
      <c r="A62" s="41" t="s">
        <v>20</v>
      </c>
      <c r="B62" s="29">
        <v>0</v>
      </c>
      <c r="C62" s="12">
        <v>300000</v>
      </c>
      <c r="D62" s="5">
        <v>300000</v>
      </c>
      <c r="E62" s="13">
        <f t="shared" si="6"/>
        <v>0</v>
      </c>
      <c r="F62" s="12">
        <v>10000</v>
      </c>
      <c r="G62" s="5">
        <v>30000</v>
      </c>
      <c r="H62" s="13">
        <f t="shared" si="7"/>
        <v>-20000</v>
      </c>
      <c r="I62" s="12">
        <v>0</v>
      </c>
      <c r="J62" s="5">
        <v>0</v>
      </c>
      <c r="K62" s="25">
        <f t="shared" si="8"/>
        <v>0</v>
      </c>
      <c r="L62" s="12">
        <f t="shared" si="13"/>
        <v>310000</v>
      </c>
      <c r="M62" s="5">
        <f t="shared" si="14"/>
        <v>330000</v>
      </c>
      <c r="N62" s="13">
        <f t="shared" si="9"/>
        <v>-20000</v>
      </c>
    </row>
    <row r="63" spans="1:14">
      <c r="A63" s="41" t="s">
        <v>21</v>
      </c>
      <c r="B63" s="29">
        <v>0</v>
      </c>
      <c r="C63" s="12">
        <v>1400000</v>
      </c>
      <c r="D63" s="5">
        <v>1500000</v>
      </c>
      <c r="E63" s="13">
        <f t="shared" si="6"/>
        <v>-100000</v>
      </c>
      <c r="F63" s="12">
        <v>100000</v>
      </c>
      <c r="G63" s="5">
        <v>400000</v>
      </c>
      <c r="H63" s="13">
        <f t="shared" si="7"/>
        <v>-300000</v>
      </c>
      <c r="I63" s="12">
        <v>1000</v>
      </c>
      <c r="J63" s="5">
        <v>60000</v>
      </c>
      <c r="K63" s="25">
        <f t="shared" si="8"/>
        <v>-59000</v>
      </c>
      <c r="L63" s="12">
        <f t="shared" si="13"/>
        <v>1501000</v>
      </c>
      <c r="M63" s="5">
        <f t="shared" si="14"/>
        <v>1960000</v>
      </c>
      <c r="N63" s="13">
        <f t="shared" si="9"/>
        <v>-459000</v>
      </c>
    </row>
    <row r="64" spans="1:14">
      <c r="A64" s="41" t="s">
        <v>22</v>
      </c>
      <c r="B64" s="29">
        <v>0</v>
      </c>
      <c r="C64" s="12">
        <v>250000</v>
      </c>
      <c r="D64" s="5">
        <v>150000</v>
      </c>
      <c r="E64" s="13">
        <f t="shared" si="6"/>
        <v>100000</v>
      </c>
      <c r="F64" s="12">
        <v>50000</v>
      </c>
      <c r="G64" s="5">
        <v>180000</v>
      </c>
      <c r="H64" s="13">
        <f t="shared" si="7"/>
        <v>-130000</v>
      </c>
      <c r="I64" s="12">
        <v>0</v>
      </c>
      <c r="J64" s="5">
        <v>0</v>
      </c>
      <c r="K64" s="25">
        <f t="shared" si="8"/>
        <v>0</v>
      </c>
      <c r="L64" s="12">
        <f t="shared" si="13"/>
        <v>300000</v>
      </c>
      <c r="M64" s="5">
        <f t="shared" si="14"/>
        <v>330000</v>
      </c>
      <c r="N64" s="13">
        <f t="shared" si="9"/>
        <v>-30000</v>
      </c>
    </row>
    <row r="65" spans="1:14">
      <c r="A65" s="41" t="s">
        <v>23</v>
      </c>
      <c r="B65" s="29">
        <v>0</v>
      </c>
      <c r="C65" s="12">
        <v>1300000</v>
      </c>
      <c r="D65" s="5">
        <v>1500000</v>
      </c>
      <c r="E65" s="13">
        <f t="shared" si="6"/>
        <v>-200000</v>
      </c>
      <c r="F65" s="12">
        <v>0</v>
      </c>
      <c r="G65" s="5">
        <v>0</v>
      </c>
      <c r="H65" s="13">
        <f t="shared" si="7"/>
        <v>0</v>
      </c>
      <c r="I65" s="12">
        <v>1000</v>
      </c>
      <c r="J65" s="5">
        <v>80000</v>
      </c>
      <c r="K65" s="25">
        <f t="shared" si="8"/>
        <v>-79000</v>
      </c>
      <c r="L65" s="12">
        <f t="shared" si="13"/>
        <v>1301000</v>
      </c>
      <c r="M65" s="5">
        <f t="shared" si="14"/>
        <v>1580000</v>
      </c>
      <c r="N65" s="13">
        <f t="shared" si="9"/>
        <v>-279000</v>
      </c>
    </row>
    <row r="66" spans="1:14">
      <c r="A66" s="41" t="s">
        <v>24</v>
      </c>
      <c r="B66" s="29">
        <v>0</v>
      </c>
      <c r="C66" s="12">
        <v>2000000</v>
      </c>
      <c r="D66" s="5">
        <v>2000000</v>
      </c>
      <c r="E66" s="13">
        <f t="shared" si="6"/>
        <v>0</v>
      </c>
      <c r="F66" s="12">
        <v>800000</v>
      </c>
      <c r="G66" s="5">
        <v>800000</v>
      </c>
      <c r="H66" s="13">
        <f t="shared" si="7"/>
        <v>0</v>
      </c>
      <c r="I66" s="12">
        <v>1000</v>
      </c>
      <c r="J66" s="5">
        <v>60000</v>
      </c>
      <c r="K66" s="25">
        <f t="shared" si="8"/>
        <v>-59000</v>
      </c>
      <c r="L66" s="12">
        <f t="shared" si="13"/>
        <v>2801000</v>
      </c>
      <c r="M66" s="5">
        <f t="shared" si="14"/>
        <v>2860000</v>
      </c>
      <c r="N66" s="13">
        <f t="shared" si="9"/>
        <v>-59000</v>
      </c>
    </row>
    <row r="67" spans="1:14">
      <c r="A67" s="41" t="s">
        <v>25</v>
      </c>
      <c r="B67" s="29">
        <v>0</v>
      </c>
      <c r="C67" s="12">
        <v>50000</v>
      </c>
      <c r="D67" s="5">
        <v>50000</v>
      </c>
      <c r="E67" s="13">
        <f t="shared" si="6"/>
        <v>0</v>
      </c>
      <c r="F67" s="12">
        <v>0</v>
      </c>
      <c r="G67" s="5">
        <v>0</v>
      </c>
      <c r="H67" s="13">
        <f t="shared" si="7"/>
        <v>0</v>
      </c>
      <c r="I67" s="12">
        <v>0</v>
      </c>
      <c r="J67" s="5">
        <v>0</v>
      </c>
      <c r="K67" s="25">
        <f t="shared" si="8"/>
        <v>0</v>
      </c>
      <c r="L67" s="12">
        <f t="shared" si="13"/>
        <v>50000</v>
      </c>
      <c r="M67" s="5">
        <f t="shared" si="14"/>
        <v>50000</v>
      </c>
      <c r="N67" s="13">
        <f t="shared" si="9"/>
        <v>0</v>
      </c>
    </row>
    <row r="68" spans="1:14">
      <c r="A68" s="41" t="s">
        <v>26</v>
      </c>
      <c r="B68" s="29">
        <v>0</v>
      </c>
      <c r="C68" s="12">
        <v>700000</v>
      </c>
      <c r="D68" s="5">
        <v>800000</v>
      </c>
      <c r="E68" s="13">
        <f t="shared" si="6"/>
        <v>-100000</v>
      </c>
      <c r="F68" s="12">
        <v>50000</v>
      </c>
      <c r="G68" s="5">
        <v>200000</v>
      </c>
      <c r="H68" s="13">
        <f t="shared" si="7"/>
        <v>-150000</v>
      </c>
      <c r="I68" s="12">
        <v>0</v>
      </c>
      <c r="J68" s="5">
        <v>0</v>
      </c>
      <c r="K68" s="25">
        <f t="shared" si="8"/>
        <v>0</v>
      </c>
      <c r="L68" s="12">
        <f t="shared" si="13"/>
        <v>750000</v>
      </c>
      <c r="M68" s="5">
        <f t="shared" si="14"/>
        <v>1000000</v>
      </c>
      <c r="N68" s="13">
        <f t="shared" si="9"/>
        <v>-250000</v>
      </c>
    </row>
    <row r="69" spans="1:14">
      <c r="A69" s="41" t="s">
        <v>27</v>
      </c>
      <c r="B69" s="29">
        <v>0</v>
      </c>
      <c r="C69" s="12">
        <v>0</v>
      </c>
      <c r="D69" s="5">
        <v>0</v>
      </c>
      <c r="E69" s="13">
        <f t="shared" si="6"/>
        <v>0</v>
      </c>
      <c r="F69" s="12">
        <v>0</v>
      </c>
      <c r="G69" s="5">
        <v>0</v>
      </c>
      <c r="H69" s="13">
        <f t="shared" si="7"/>
        <v>0</v>
      </c>
      <c r="I69" s="12">
        <v>0</v>
      </c>
      <c r="J69" s="5">
        <v>0</v>
      </c>
      <c r="K69" s="25">
        <f t="shared" si="8"/>
        <v>0</v>
      </c>
      <c r="L69" s="12">
        <f t="shared" si="13"/>
        <v>0</v>
      </c>
      <c r="M69" s="5">
        <f t="shared" si="14"/>
        <v>0</v>
      </c>
      <c r="N69" s="13">
        <f t="shared" si="9"/>
        <v>0</v>
      </c>
    </row>
    <row r="70" spans="1:14">
      <c r="A70" s="41" t="s">
        <v>28</v>
      </c>
      <c r="B70" s="29">
        <v>0</v>
      </c>
      <c r="C70" s="12">
        <v>3500000</v>
      </c>
      <c r="D70" s="5">
        <v>3600000</v>
      </c>
      <c r="E70" s="13">
        <f t="shared" si="6"/>
        <v>-100000</v>
      </c>
      <c r="F70" s="12">
        <v>250000</v>
      </c>
      <c r="G70" s="5">
        <v>400000</v>
      </c>
      <c r="H70" s="13">
        <f t="shared" si="7"/>
        <v>-150000</v>
      </c>
      <c r="I70" s="12">
        <v>1000</v>
      </c>
      <c r="J70" s="5">
        <v>10000</v>
      </c>
      <c r="K70" s="25">
        <f t="shared" si="8"/>
        <v>-9000</v>
      </c>
      <c r="L70" s="12">
        <f t="shared" si="13"/>
        <v>3751000</v>
      </c>
      <c r="M70" s="5">
        <f t="shared" si="14"/>
        <v>4010000</v>
      </c>
      <c r="N70" s="13">
        <f t="shared" si="9"/>
        <v>-259000</v>
      </c>
    </row>
    <row r="71" spans="1:14">
      <c r="A71" s="41"/>
      <c r="B71" s="29"/>
      <c r="C71" s="12"/>
      <c r="D71" s="5"/>
      <c r="E71" s="13"/>
      <c r="F71" s="12"/>
      <c r="G71" s="5"/>
      <c r="H71" s="13"/>
      <c r="I71" s="12"/>
      <c r="J71" s="5"/>
      <c r="K71" s="25"/>
      <c r="L71" s="12"/>
      <c r="M71" s="5"/>
      <c r="N71" s="13"/>
    </row>
    <row r="72" spans="1:14">
      <c r="A72" s="41" t="s">
        <v>48</v>
      </c>
      <c r="B72" s="29">
        <v>0</v>
      </c>
      <c r="C72" s="12">
        <f>SUM(C73:C74)</f>
        <v>0</v>
      </c>
      <c r="D72" s="5">
        <f>SUM(D73:D74)</f>
        <v>500000</v>
      </c>
      <c r="E72" s="13">
        <f t="shared" si="6"/>
        <v>-500000</v>
      </c>
      <c r="F72" s="12">
        <f>SUM(F73:F74)</f>
        <v>0</v>
      </c>
      <c r="G72" s="5">
        <f>SUM(G73:G74)</f>
        <v>200000</v>
      </c>
      <c r="H72" s="13">
        <f t="shared" si="7"/>
        <v>-200000</v>
      </c>
      <c r="I72" s="12">
        <v>0</v>
      </c>
      <c r="J72" s="5">
        <v>0</v>
      </c>
      <c r="K72" s="25">
        <f t="shared" si="8"/>
        <v>0</v>
      </c>
      <c r="L72" s="12">
        <f t="shared" si="13"/>
        <v>0</v>
      </c>
      <c r="M72" s="5">
        <f t="shared" si="13"/>
        <v>700000</v>
      </c>
      <c r="N72" s="13">
        <f t="shared" si="9"/>
        <v>-700000</v>
      </c>
    </row>
    <row r="73" spans="1:14">
      <c r="A73" s="41" t="s">
        <v>33</v>
      </c>
      <c r="B73" s="29">
        <v>0</v>
      </c>
      <c r="C73" s="12">
        <v>0</v>
      </c>
      <c r="D73" s="5">
        <v>0</v>
      </c>
      <c r="E73" s="13">
        <f t="shared" si="6"/>
        <v>0</v>
      </c>
      <c r="F73" s="12">
        <v>0</v>
      </c>
      <c r="G73" s="5">
        <v>0</v>
      </c>
      <c r="H73" s="13">
        <f t="shared" si="7"/>
        <v>0</v>
      </c>
      <c r="I73" s="12">
        <v>0</v>
      </c>
      <c r="J73" s="5">
        <v>0</v>
      </c>
      <c r="K73" s="25">
        <f t="shared" si="8"/>
        <v>0</v>
      </c>
      <c r="L73" s="12">
        <f t="shared" si="13"/>
        <v>0</v>
      </c>
      <c r="M73" s="5">
        <f t="shared" si="13"/>
        <v>0</v>
      </c>
      <c r="N73" s="13">
        <f t="shared" si="9"/>
        <v>0</v>
      </c>
    </row>
    <row r="74" spans="1:14">
      <c r="A74" s="41" t="s">
        <v>34</v>
      </c>
      <c r="B74" s="29">
        <v>0</v>
      </c>
      <c r="C74" s="12">
        <v>0</v>
      </c>
      <c r="D74" s="5">
        <v>500000</v>
      </c>
      <c r="E74" s="13">
        <f t="shared" si="6"/>
        <v>-500000</v>
      </c>
      <c r="F74" s="12">
        <v>0</v>
      </c>
      <c r="G74" s="5">
        <v>200000</v>
      </c>
      <c r="H74" s="13">
        <f t="shared" si="7"/>
        <v>-200000</v>
      </c>
      <c r="I74" s="12">
        <v>0</v>
      </c>
      <c r="J74" s="5">
        <v>0</v>
      </c>
      <c r="K74" s="25">
        <f t="shared" si="8"/>
        <v>0</v>
      </c>
      <c r="L74" s="12">
        <f t="shared" si="13"/>
        <v>0</v>
      </c>
      <c r="M74" s="5">
        <f t="shared" si="13"/>
        <v>700000</v>
      </c>
      <c r="N74" s="13">
        <f t="shared" si="9"/>
        <v>-700000</v>
      </c>
    </row>
    <row r="75" spans="1:14">
      <c r="A75" s="41"/>
      <c r="B75" s="29"/>
      <c r="C75" s="12"/>
      <c r="D75" s="5"/>
      <c r="E75" s="13"/>
      <c r="F75" s="12"/>
      <c r="G75" s="5"/>
      <c r="H75" s="13"/>
      <c r="I75" s="12"/>
      <c r="J75" s="5"/>
      <c r="K75" s="25"/>
      <c r="L75" s="12"/>
      <c r="M75" s="5"/>
      <c r="N75" s="13"/>
    </row>
    <row r="76" spans="1:14">
      <c r="A76" s="41"/>
      <c r="B76" s="29"/>
      <c r="C76" s="12"/>
      <c r="D76" s="5"/>
      <c r="E76" s="13"/>
      <c r="F76" s="12"/>
      <c r="G76" s="5"/>
      <c r="H76" s="13"/>
      <c r="I76" s="12"/>
      <c r="J76" s="5"/>
      <c r="K76" s="25"/>
      <c r="L76" s="12"/>
      <c r="M76" s="5"/>
      <c r="N76" s="13"/>
    </row>
    <row r="77" spans="1:14">
      <c r="A77" s="42" t="s">
        <v>38</v>
      </c>
      <c r="B77" s="29">
        <v>0</v>
      </c>
      <c r="C77" s="12">
        <f>C78+C79</f>
        <v>1700000</v>
      </c>
      <c r="D77" s="5">
        <f>D78+D79</f>
        <v>1700000</v>
      </c>
      <c r="E77" s="13">
        <f t="shared" si="6"/>
        <v>0</v>
      </c>
      <c r="F77" s="12">
        <f>SUM(F80:F86)</f>
        <v>500000</v>
      </c>
      <c r="G77" s="5">
        <f>SUM(G80:G86)</f>
        <v>300000</v>
      </c>
      <c r="H77" s="13">
        <f t="shared" si="7"/>
        <v>200000</v>
      </c>
      <c r="I77" s="12">
        <v>0</v>
      </c>
      <c r="J77" s="5">
        <v>0</v>
      </c>
      <c r="K77" s="25">
        <f t="shared" si="8"/>
        <v>0</v>
      </c>
      <c r="L77" s="12">
        <f>+L79</f>
        <v>2200000</v>
      </c>
      <c r="M77" s="5">
        <v>2000000</v>
      </c>
      <c r="N77" s="13">
        <f t="shared" si="9"/>
        <v>200000</v>
      </c>
    </row>
    <row r="78" spans="1:14">
      <c r="A78" s="42" t="s">
        <v>39</v>
      </c>
      <c r="B78" s="29">
        <v>0</v>
      </c>
      <c r="C78" s="12">
        <v>0</v>
      </c>
      <c r="D78" s="5">
        <v>0</v>
      </c>
      <c r="E78" s="13">
        <f t="shared" si="6"/>
        <v>0</v>
      </c>
      <c r="F78" s="12">
        <v>0</v>
      </c>
      <c r="G78" s="5">
        <v>0</v>
      </c>
      <c r="H78" s="13">
        <f t="shared" si="7"/>
        <v>0</v>
      </c>
      <c r="I78" s="12">
        <v>0</v>
      </c>
      <c r="J78" s="5">
        <v>0</v>
      </c>
      <c r="K78" s="25">
        <f t="shared" si="8"/>
        <v>0</v>
      </c>
      <c r="L78" s="12">
        <v>0</v>
      </c>
      <c r="M78" s="5">
        <v>0</v>
      </c>
      <c r="N78" s="13">
        <f t="shared" si="9"/>
        <v>0</v>
      </c>
    </row>
    <row r="79" spans="1:14">
      <c r="A79" s="42" t="s">
        <v>40</v>
      </c>
      <c r="B79" s="29">
        <v>0</v>
      </c>
      <c r="C79" s="12">
        <f>SUM(C81:C86)</f>
        <v>1700000</v>
      </c>
      <c r="D79" s="5">
        <f>SUM(D81:D86)</f>
        <v>1700000</v>
      </c>
      <c r="E79" s="13">
        <f t="shared" si="6"/>
        <v>0</v>
      </c>
      <c r="F79" s="12">
        <f>SUM(F80:F83)</f>
        <v>500000</v>
      </c>
      <c r="G79" s="5">
        <v>300000</v>
      </c>
      <c r="H79" s="13">
        <f t="shared" si="7"/>
        <v>200000</v>
      </c>
      <c r="I79" s="12">
        <v>0</v>
      </c>
      <c r="J79" s="5">
        <v>0</v>
      </c>
      <c r="K79" s="25">
        <f t="shared" si="8"/>
        <v>0</v>
      </c>
      <c r="L79" s="12">
        <f>SUM(L80:L86)</f>
        <v>2200000</v>
      </c>
      <c r="M79" s="5">
        <f>D79+G79+J79</f>
        <v>2000000</v>
      </c>
      <c r="N79" s="13">
        <f t="shared" si="9"/>
        <v>200000</v>
      </c>
    </row>
    <row r="80" spans="1:14">
      <c r="A80" s="41" t="s">
        <v>41</v>
      </c>
      <c r="B80" s="29">
        <v>0</v>
      </c>
      <c r="C80" s="12">
        <v>0</v>
      </c>
      <c r="D80" s="5">
        <v>0</v>
      </c>
      <c r="E80" s="13">
        <f t="shared" si="6"/>
        <v>0</v>
      </c>
      <c r="F80" s="12">
        <v>0</v>
      </c>
      <c r="G80" s="5">
        <v>0</v>
      </c>
      <c r="H80" s="13">
        <f t="shared" si="7"/>
        <v>0</v>
      </c>
      <c r="I80" s="12">
        <v>0</v>
      </c>
      <c r="J80" s="5">
        <v>0</v>
      </c>
      <c r="K80" s="25">
        <f t="shared" si="8"/>
        <v>0</v>
      </c>
      <c r="L80" s="12">
        <f t="shared" ref="L80:M86" si="16">C80+F80+I80</f>
        <v>0</v>
      </c>
      <c r="M80" s="5">
        <f t="shared" si="16"/>
        <v>0</v>
      </c>
      <c r="N80" s="13">
        <f t="shared" si="9"/>
        <v>0</v>
      </c>
    </row>
    <row r="81" spans="1:14">
      <c r="A81" s="41" t="s">
        <v>42</v>
      </c>
      <c r="B81" s="29">
        <v>0</v>
      </c>
      <c r="C81" s="12">
        <v>1000000</v>
      </c>
      <c r="D81" s="5">
        <v>1500000</v>
      </c>
      <c r="E81" s="13">
        <f t="shared" si="6"/>
        <v>-500000</v>
      </c>
      <c r="F81" s="12">
        <v>0</v>
      </c>
      <c r="G81" s="5">
        <v>0</v>
      </c>
      <c r="H81" s="13">
        <f t="shared" si="7"/>
        <v>0</v>
      </c>
      <c r="I81" s="12">
        <v>0</v>
      </c>
      <c r="J81" s="5">
        <v>0</v>
      </c>
      <c r="K81" s="25">
        <f t="shared" si="8"/>
        <v>0</v>
      </c>
      <c r="L81" s="12">
        <f t="shared" si="16"/>
        <v>1000000</v>
      </c>
      <c r="M81" s="5">
        <f t="shared" si="16"/>
        <v>1500000</v>
      </c>
      <c r="N81" s="13">
        <f t="shared" si="9"/>
        <v>-500000</v>
      </c>
    </row>
    <row r="82" spans="1:14">
      <c r="A82" s="41" t="s">
        <v>63</v>
      </c>
      <c r="B82" s="29"/>
      <c r="C82" s="12">
        <v>300000</v>
      </c>
      <c r="D82" s="5">
        <v>200000</v>
      </c>
      <c r="E82" s="13">
        <f t="shared" si="6"/>
        <v>100000</v>
      </c>
      <c r="F82" s="12">
        <v>200000</v>
      </c>
      <c r="G82" s="5">
        <v>0</v>
      </c>
      <c r="H82" s="13">
        <f t="shared" si="7"/>
        <v>200000</v>
      </c>
      <c r="I82" s="12">
        <v>0</v>
      </c>
      <c r="J82" s="5">
        <v>0</v>
      </c>
      <c r="K82" s="25">
        <f t="shared" si="8"/>
        <v>0</v>
      </c>
      <c r="L82" s="12">
        <f t="shared" si="16"/>
        <v>500000</v>
      </c>
      <c r="M82" s="5">
        <f t="shared" si="16"/>
        <v>200000</v>
      </c>
      <c r="N82" s="13">
        <f t="shared" si="9"/>
        <v>300000</v>
      </c>
    </row>
    <row r="83" spans="1:14">
      <c r="A83" s="41" t="s">
        <v>43</v>
      </c>
      <c r="B83" s="29">
        <v>0</v>
      </c>
      <c r="C83" s="12">
        <v>400000</v>
      </c>
      <c r="D83" s="5">
        <v>0</v>
      </c>
      <c r="E83" s="13">
        <f t="shared" si="6"/>
        <v>400000</v>
      </c>
      <c r="F83" s="12">
        <v>300000</v>
      </c>
      <c r="G83" s="5">
        <v>300000</v>
      </c>
      <c r="H83" s="13">
        <f t="shared" si="7"/>
        <v>0</v>
      </c>
      <c r="I83" s="12">
        <v>0</v>
      </c>
      <c r="J83" s="5">
        <v>0</v>
      </c>
      <c r="K83" s="25">
        <f t="shared" si="8"/>
        <v>0</v>
      </c>
      <c r="L83" s="12">
        <f t="shared" si="16"/>
        <v>700000</v>
      </c>
      <c r="M83" s="5">
        <f t="shared" si="16"/>
        <v>300000</v>
      </c>
      <c r="N83" s="13">
        <f t="shared" si="9"/>
        <v>400000</v>
      </c>
    </row>
    <row r="84" spans="1:14">
      <c r="A84" s="41" t="s">
        <v>44</v>
      </c>
      <c r="B84" s="29">
        <v>0</v>
      </c>
      <c r="C84" s="12">
        <v>0</v>
      </c>
      <c r="D84" s="5">
        <v>0</v>
      </c>
      <c r="E84" s="13">
        <f t="shared" si="6"/>
        <v>0</v>
      </c>
      <c r="F84" s="12">
        <v>0</v>
      </c>
      <c r="G84" s="5">
        <v>0</v>
      </c>
      <c r="H84" s="13">
        <f t="shared" si="7"/>
        <v>0</v>
      </c>
      <c r="I84" s="12">
        <v>0</v>
      </c>
      <c r="J84" s="5">
        <v>0</v>
      </c>
      <c r="K84" s="25">
        <f t="shared" si="8"/>
        <v>0</v>
      </c>
      <c r="L84" s="12">
        <f t="shared" si="16"/>
        <v>0</v>
      </c>
      <c r="M84" s="5">
        <f t="shared" si="16"/>
        <v>0</v>
      </c>
      <c r="N84" s="13">
        <f t="shared" si="9"/>
        <v>0</v>
      </c>
    </row>
    <row r="85" spans="1:14">
      <c r="A85" s="41" t="s">
        <v>45</v>
      </c>
      <c r="B85" s="29">
        <v>0</v>
      </c>
      <c r="C85" s="12">
        <v>0</v>
      </c>
      <c r="D85" s="5">
        <v>0</v>
      </c>
      <c r="E85" s="13">
        <f t="shared" si="6"/>
        <v>0</v>
      </c>
      <c r="F85" s="12">
        <v>0</v>
      </c>
      <c r="G85" s="5">
        <v>0</v>
      </c>
      <c r="H85" s="13">
        <f t="shared" si="7"/>
        <v>0</v>
      </c>
      <c r="I85" s="12">
        <v>0</v>
      </c>
      <c r="J85" s="5">
        <v>0</v>
      </c>
      <c r="K85" s="25">
        <f t="shared" si="8"/>
        <v>0</v>
      </c>
      <c r="L85" s="12">
        <f t="shared" si="16"/>
        <v>0</v>
      </c>
      <c r="M85" s="5">
        <f t="shared" si="16"/>
        <v>0</v>
      </c>
      <c r="N85" s="13">
        <f t="shared" si="9"/>
        <v>0</v>
      </c>
    </row>
    <row r="86" spans="1:14">
      <c r="A86" s="41" t="s">
        <v>46</v>
      </c>
      <c r="B86" s="29">
        <v>0</v>
      </c>
      <c r="C86" s="12">
        <v>0</v>
      </c>
      <c r="D86" s="5">
        <v>0</v>
      </c>
      <c r="E86" s="13">
        <f t="shared" si="6"/>
        <v>0</v>
      </c>
      <c r="F86" s="12">
        <v>0</v>
      </c>
      <c r="G86" s="5">
        <v>0</v>
      </c>
      <c r="H86" s="13">
        <f t="shared" si="7"/>
        <v>0</v>
      </c>
      <c r="I86" s="12">
        <v>0</v>
      </c>
      <c r="J86" s="5">
        <v>0</v>
      </c>
      <c r="K86" s="25">
        <f t="shared" si="8"/>
        <v>0</v>
      </c>
      <c r="L86" s="12">
        <f t="shared" si="16"/>
        <v>0</v>
      </c>
      <c r="M86" s="5">
        <f t="shared" si="16"/>
        <v>0</v>
      </c>
      <c r="N86" s="13">
        <f t="shared" si="9"/>
        <v>0</v>
      </c>
    </row>
    <row r="87" spans="1:14">
      <c r="A87" s="41"/>
      <c r="B87" s="29"/>
      <c r="C87" s="12"/>
      <c r="D87" s="5"/>
      <c r="E87" s="13"/>
      <c r="F87" s="12"/>
      <c r="G87" s="5"/>
      <c r="H87" s="13"/>
      <c r="I87" s="12"/>
      <c r="J87" s="5"/>
      <c r="K87" s="25"/>
      <c r="L87" s="12"/>
      <c r="M87" s="5"/>
      <c r="N87" s="13"/>
    </row>
    <row r="88" spans="1:14">
      <c r="A88" s="41" t="s">
        <v>29</v>
      </c>
      <c r="B88" s="29">
        <v>0</v>
      </c>
      <c r="C88" s="12">
        <v>0</v>
      </c>
      <c r="D88" s="5">
        <v>0</v>
      </c>
      <c r="E88" s="13">
        <f t="shared" si="6"/>
        <v>0</v>
      </c>
      <c r="F88" s="12">
        <v>0</v>
      </c>
      <c r="G88" s="5">
        <v>0</v>
      </c>
      <c r="H88" s="13">
        <f t="shared" si="7"/>
        <v>0</v>
      </c>
      <c r="I88" s="12">
        <v>0</v>
      </c>
      <c r="J88" s="5">
        <v>0</v>
      </c>
      <c r="K88" s="25">
        <f t="shared" si="8"/>
        <v>0</v>
      </c>
      <c r="L88" s="12">
        <v>0</v>
      </c>
      <c r="M88" s="5">
        <v>0</v>
      </c>
      <c r="N88" s="13">
        <f t="shared" si="9"/>
        <v>0</v>
      </c>
    </row>
    <row r="89" spans="1:14">
      <c r="A89" s="41"/>
      <c r="B89" s="29"/>
      <c r="C89" s="12"/>
      <c r="D89" s="5"/>
      <c r="E89" s="13"/>
      <c r="F89" s="12"/>
      <c r="G89" s="5"/>
      <c r="H89" s="13"/>
      <c r="I89" s="12"/>
      <c r="J89" s="5"/>
      <c r="K89" s="25"/>
      <c r="L89" s="12"/>
      <c r="M89" s="5"/>
      <c r="N89" s="13"/>
    </row>
    <row r="90" spans="1:14">
      <c r="A90" s="41"/>
      <c r="B90" s="29"/>
      <c r="C90" s="12"/>
      <c r="D90" s="5"/>
      <c r="E90" s="13"/>
      <c r="F90" s="12"/>
      <c r="G90" s="5"/>
      <c r="H90" s="13"/>
      <c r="I90" s="12"/>
      <c r="J90" s="5"/>
      <c r="K90" s="25"/>
      <c r="L90" s="12"/>
      <c r="M90" s="5"/>
      <c r="N90" s="13"/>
    </row>
    <row r="91" spans="1:14">
      <c r="A91" s="42" t="s">
        <v>47</v>
      </c>
      <c r="B91" s="29">
        <v>0</v>
      </c>
      <c r="C91" s="12">
        <f>SUM(C92:C96)</f>
        <v>1870000</v>
      </c>
      <c r="D91" s="5">
        <f>SUM(D92:D96)</f>
        <v>5700000</v>
      </c>
      <c r="E91" s="13">
        <f t="shared" si="6"/>
        <v>-3830000</v>
      </c>
      <c r="F91" s="12">
        <f>SUM(F92:F96)</f>
        <v>650000</v>
      </c>
      <c r="G91" s="5">
        <f>SUM(G92:G96)</f>
        <v>2550000</v>
      </c>
      <c r="H91" s="13">
        <f t="shared" si="7"/>
        <v>-1900000</v>
      </c>
      <c r="I91" s="12">
        <v>0</v>
      </c>
      <c r="J91" s="5">
        <v>0</v>
      </c>
      <c r="K91" s="25">
        <f t="shared" si="8"/>
        <v>0</v>
      </c>
      <c r="L91" s="12">
        <f>SUM(L92:L96)</f>
        <v>2520000</v>
      </c>
      <c r="M91" s="5">
        <f>SUM(M92:M96)</f>
        <v>8250000</v>
      </c>
      <c r="N91" s="13">
        <f t="shared" si="9"/>
        <v>-5730000</v>
      </c>
    </row>
    <row r="92" spans="1:14">
      <c r="A92" s="41" t="s">
        <v>30</v>
      </c>
      <c r="B92" s="29">
        <v>0</v>
      </c>
      <c r="C92" s="12">
        <v>0</v>
      </c>
      <c r="D92" s="5">
        <v>500000</v>
      </c>
      <c r="E92" s="13">
        <f t="shared" si="6"/>
        <v>-500000</v>
      </c>
      <c r="F92" s="12">
        <v>0</v>
      </c>
      <c r="G92" s="5">
        <v>500000</v>
      </c>
      <c r="H92" s="13">
        <f t="shared" si="7"/>
        <v>-500000</v>
      </c>
      <c r="I92" s="12">
        <v>0</v>
      </c>
      <c r="J92" s="5">
        <v>0</v>
      </c>
      <c r="K92" s="25">
        <f t="shared" si="8"/>
        <v>0</v>
      </c>
      <c r="L92" s="12">
        <f t="shared" ref="L92:M96" si="17">C92+F92+I92</f>
        <v>0</v>
      </c>
      <c r="M92" s="5">
        <f t="shared" si="17"/>
        <v>1000000</v>
      </c>
      <c r="N92" s="13">
        <f t="shared" si="9"/>
        <v>-1000000</v>
      </c>
    </row>
    <row r="93" spans="1:14">
      <c r="A93" s="41" t="s">
        <v>65</v>
      </c>
      <c r="B93" s="29">
        <v>0</v>
      </c>
      <c r="C93" s="12">
        <v>0</v>
      </c>
      <c r="D93" s="5">
        <v>3000000</v>
      </c>
      <c r="E93" s="13">
        <f t="shared" si="6"/>
        <v>-3000000</v>
      </c>
      <c r="F93" s="12">
        <v>0</v>
      </c>
      <c r="G93" s="5">
        <v>1000000</v>
      </c>
      <c r="H93" s="13">
        <f t="shared" si="7"/>
        <v>-1000000</v>
      </c>
      <c r="I93" s="12">
        <v>0</v>
      </c>
      <c r="J93" s="5">
        <v>0</v>
      </c>
      <c r="K93" s="25">
        <f t="shared" si="8"/>
        <v>0</v>
      </c>
      <c r="L93" s="12">
        <f t="shared" si="17"/>
        <v>0</v>
      </c>
      <c r="M93" s="5">
        <f t="shared" si="17"/>
        <v>4000000</v>
      </c>
      <c r="N93" s="13">
        <f t="shared" si="9"/>
        <v>-4000000</v>
      </c>
    </row>
    <row r="94" spans="1:14">
      <c r="A94" s="41" t="s">
        <v>80</v>
      </c>
      <c r="B94" s="29">
        <v>0</v>
      </c>
      <c r="C94" s="12">
        <v>270000</v>
      </c>
      <c r="D94" s="5">
        <v>600000</v>
      </c>
      <c r="E94" s="13">
        <f t="shared" si="6"/>
        <v>-330000</v>
      </c>
      <c r="F94" s="12">
        <v>0</v>
      </c>
      <c r="G94" s="5">
        <v>400000</v>
      </c>
      <c r="H94" s="13">
        <f t="shared" si="7"/>
        <v>-400000</v>
      </c>
      <c r="I94" s="12">
        <v>0</v>
      </c>
      <c r="J94" s="5">
        <v>0</v>
      </c>
      <c r="K94" s="25">
        <f t="shared" si="8"/>
        <v>0</v>
      </c>
      <c r="L94" s="12">
        <f t="shared" si="17"/>
        <v>270000</v>
      </c>
      <c r="M94" s="5">
        <f t="shared" si="17"/>
        <v>1000000</v>
      </c>
      <c r="N94" s="13">
        <f t="shared" si="9"/>
        <v>-730000</v>
      </c>
    </row>
    <row r="95" spans="1:14">
      <c r="A95" s="41" t="s">
        <v>57</v>
      </c>
      <c r="B95" s="29">
        <v>0</v>
      </c>
      <c r="C95" s="12">
        <v>400000</v>
      </c>
      <c r="D95" s="5">
        <v>400000</v>
      </c>
      <c r="E95" s="13">
        <f t="shared" si="6"/>
        <v>0</v>
      </c>
      <c r="F95" s="12">
        <v>200000</v>
      </c>
      <c r="G95" s="5">
        <v>200000</v>
      </c>
      <c r="H95" s="13">
        <f t="shared" si="7"/>
        <v>0</v>
      </c>
      <c r="I95" s="12">
        <v>0</v>
      </c>
      <c r="J95" s="5">
        <v>0</v>
      </c>
      <c r="K95" s="25">
        <f t="shared" si="8"/>
        <v>0</v>
      </c>
      <c r="L95" s="12">
        <f t="shared" si="17"/>
        <v>600000</v>
      </c>
      <c r="M95" s="5">
        <f t="shared" si="17"/>
        <v>600000</v>
      </c>
      <c r="N95" s="13">
        <f t="shared" si="9"/>
        <v>0</v>
      </c>
    </row>
    <row r="96" spans="1:14">
      <c r="A96" s="41" t="s">
        <v>31</v>
      </c>
      <c r="B96" s="29">
        <v>0</v>
      </c>
      <c r="C96" s="12">
        <v>1200000</v>
      </c>
      <c r="D96" s="5">
        <v>1200000</v>
      </c>
      <c r="E96" s="13">
        <f t="shared" si="6"/>
        <v>0</v>
      </c>
      <c r="F96" s="12">
        <v>450000</v>
      </c>
      <c r="G96" s="5">
        <v>450000</v>
      </c>
      <c r="H96" s="13">
        <f t="shared" si="7"/>
        <v>0</v>
      </c>
      <c r="I96" s="12">
        <v>0</v>
      </c>
      <c r="J96" s="5">
        <v>0</v>
      </c>
      <c r="K96" s="25">
        <f t="shared" si="8"/>
        <v>0</v>
      </c>
      <c r="L96" s="12">
        <f t="shared" si="17"/>
        <v>1650000</v>
      </c>
      <c r="M96" s="5">
        <f t="shared" si="17"/>
        <v>1650000</v>
      </c>
      <c r="N96" s="13">
        <f t="shared" si="9"/>
        <v>0</v>
      </c>
    </row>
    <row r="97" spans="1:14">
      <c r="A97" s="41"/>
      <c r="B97" s="29"/>
      <c r="C97" s="12"/>
      <c r="D97" s="5"/>
      <c r="E97" s="13"/>
      <c r="F97" s="12"/>
      <c r="G97" s="5"/>
      <c r="H97" s="13"/>
      <c r="I97" s="12"/>
      <c r="J97" s="5"/>
      <c r="K97" s="25"/>
      <c r="L97" s="12"/>
      <c r="M97" s="5"/>
      <c r="N97" s="13"/>
    </row>
    <row r="98" spans="1:14">
      <c r="A98" s="41"/>
      <c r="B98" s="29"/>
      <c r="C98" s="12"/>
      <c r="D98" s="5"/>
      <c r="E98" s="13"/>
      <c r="F98" s="18"/>
      <c r="G98" s="6"/>
      <c r="H98" s="13"/>
      <c r="I98" s="18"/>
      <c r="J98" s="6"/>
      <c r="K98" s="25"/>
      <c r="L98" s="12"/>
      <c r="M98" s="5"/>
      <c r="N98" s="13"/>
    </row>
    <row r="99" spans="1:14">
      <c r="A99" s="42" t="s">
        <v>49</v>
      </c>
      <c r="B99" s="29">
        <v>0</v>
      </c>
      <c r="C99" s="12">
        <v>1500000</v>
      </c>
      <c r="D99" s="5">
        <v>1000000</v>
      </c>
      <c r="E99" s="13">
        <f t="shared" si="6"/>
        <v>500000</v>
      </c>
      <c r="F99" s="12">
        <v>800000</v>
      </c>
      <c r="G99" s="5">
        <v>500000</v>
      </c>
      <c r="H99" s="13">
        <f t="shared" si="7"/>
        <v>300000</v>
      </c>
      <c r="I99" s="12">
        <v>30000</v>
      </c>
      <c r="J99" s="5">
        <v>30000</v>
      </c>
      <c r="K99" s="25">
        <f t="shared" si="8"/>
        <v>0</v>
      </c>
      <c r="L99" s="12">
        <f>C99+F99+I99</f>
        <v>2330000</v>
      </c>
      <c r="M99" s="5">
        <f>D99+G99+J99</f>
        <v>1530000</v>
      </c>
      <c r="N99" s="13">
        <f t="shared" si="9"/>
        <v>800000</v>
      </c>
    </row>
    <row r="100" spans="1:14">
      <c r="A100" s="42"/>
      <c r="B100" s="29"/>
      <c r="C100" s="12"/>
      <c r="D100" s="5"/>
      <c r="E100" s="13"/>
      <c r="F100" s="18"/>
      <c r="G100" s="6"/>
      <c r="H100" s="13"/>
      <c r="I100" s="18"/>
      <c r="J100" s="6"/>
      <c r="K100" s="25"/>
      <c r="L100" s="12"/>
      <c r="M100" s="5"/>
      <c r="N100" s="13"/>
    </row>
    <row r="101" spans="1:14">
      <c r="A101" s="42"/>
      <c r="B101" s="29"/>
      <c r="C101" s="12"/>
      <c r="D101" s="5"/>
      <c r="E101" s="13"/>
      <c r="F101" s="12"/>
      <c r="G101" s="5"/>
      <c r="H101" s="13"/>
      <c r="I101" s="12"/>
      <c r="J101" s="5"/>
      <c r="K101" s="25"/>
      <c r="L101" s="12"/>
      <c r="M101" s="5"/>
      <c r="N101" s="13"/>
    </row>
    <row r="102" spans="1:14">
      <c r="A102" s="43" t="s">
        <v>32</v>
      </c>
      <c r="B102" s="29">
        <f t="shared" ref="B102" si="18">B99+B91+B88+B77+B72+B45+B42+B34</f>
        <v>600000</v>
      </c>
      <c r="C102" s="12">
        <f>C34+C42+C45+C77+C91+C99</f>
        <v>199770000</v>
      </c>
      <c r="D102" s="5">
        <f>D34+D42+D45+D77+D91+D99</f>
        <v>204100000</v>
      </c>
      <c r="E102" s="25">
        <f>E99+E91+E88+E77+E45+E42+E34</f>
        <v>-4330000</v>
      </c>
      <c r="F102" s="12">
        <f>F34+F42+F45+F77+F91+F99</f>
        <v>72430000</v>
      </c>
      <c r="G102" s="5">
        <f>G34+G42+G45+G77+G91+G99</f>
        <v>74350000</v>
      </c>
      <c r="H102" s="25">
        <f>H99+H91+H88+H77+H45+H42+H34</f>
        <v>-1920000</v>
      </c>
      <c r="I102" s="12">
        <f>I99+I91+I88+I77+I45+I42+I34</f>
        <v>270000</v>
      </c>
      <c r="J102" s="5">
        <f>J99+J91+J88+J77+J45+J42+J34</f>
        <v>2895000</v>
      </c>
      <c r="K102" s="25">
        <f>K99+K91+K88+K77+K45+K42+K34</f>
        <v>-2625000</v>
      </c>
      <c r="L102" s="48">
        <f>L34+L42+L45+L77+L91+L99</f>
        <v>273070000</v>
      </c>
      <c r="M102" s="4">
        <f>M34+M42+M45+M77+M91+M99</f>
        <v>281945000</v>
      </c>
      <c r="N102" s="13">
        <f t="shared" ref="N102:N103" si="19">L102-M102</f>
        <v>-8875000</v>
      </c>
    </row>
    <row r="103" spans="1:14" ht="14.25" thickBot="1">
      <c r="A103" s="44" t="s">
        <v>69</v>
      </c>
      <c r="B103" s="45">
        <f>B25-B102</f>
        <v>0</v>
      </c>
      <c r="C103" s="46">
        <f>C25-C102</f>
        <v>154000</v>
      </c>
      <c r="D103" s="37">
        <f t="shared" ref="D103" si="20">D25-D102</f>
        <v>24000</v>
      </c>
      <c r="E103" s="17">
        <f t="shared" ref="E103" si="21">C103-D103</f>
        <v>130000</v>
      </c>
      <c r="F103" s="46">
        <f>F25-F102</f>
        <v>75000</v>
      </c>
      <c r="G103" s="37">
        <f t="shared" ref="G103" si="22">G25-G102</f>
        <v>155000</v>
      </c>
      <c r="H103" s="17">
        <f t="shared" ref="H103" si="23">F103-G103</f>
        <v>-80000</v>
      </c>
      <c r="I103" s="46">
        <f>I25-I102</f>
        <v>0</v>
      </c>
      <c r="J103" s="37">
        <f t="shared" ref="J103" si="24">J25-J102</f>
        <v>7000</v>
      </c>
      <c r="K103" s="47">
        <f t="shared" ref="K103" si="25">I103-J103</f>
        <v>-7000</v>
      </c>
      <c r="L103" s="46">
        <f>L25-L102</f>
        <v>229000</v>
      </c>
      <c r="M103" s="37">
        <f>M25-M102</f>
        <v>186000</v>
      </c>
      <c r="N103" s="17">
        <f t="shared" si="19"/>
        <v>43000</v>
      </c>
    </row>
    <row r="105" spans="1:14">
      <c r="L105" s="1"/>
      <c r="M105" s="1"/>
    </row>
    <row r="106" spans="1:14">
      <c r="E106" s="2"/>
      <c r="H106" s="2"/>
      <c r="L106" s="1"/>
      <c r="M106" s="1"/>
      <c r="N106" s="2"/>
    </row>
    <row r="107" spans="1:14">
      <c r="L107" s="1"/>
    </row>
    <row r="108" spans="1:14">
      <c r="L108" s="1"/>
      <c r="M108" s="1"/>
    </row>
    <row r="109" spans="1:14">
      <c r="C109" s="1"/>
      <c r="D109" s="1"/>
    </row>
  </sheetData>
  <mergeCells count="2">
    <mergeCell ref="A1:N1"/>
    <mergeCell ref="A29:N29"/>
  </mergeCells>
  <phoneticPr fontId="2"/>
  <printOptions horizontalCentered="1"/>
  <pageMargins left="0.59055118110236227" right="0.59055118110236227" top="0.94488188976377963" bottom="0.94488188976377963" header="0.31496062992125984" footer="0.31496062992125984"/>
  <pageSetup paperSize="8" orientation="landscape" horizontalDpi="4294967293" r:id="rId1"/>
  <headerFooter>
    <oddHeader>&amp;L議案第２号　第３号　第４号&amp;C平成３１年度当初予算(案)　総括表　</oddHeader>
    <oddFooter>&amp;R科目間の流用は理事長に一任する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総括</vt:lpstr>
      <vt:lpstr>総括!Print_Area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社会福祉法人福島更生義肢製作所</cp:lastModifiedBy>
  <cp:lastPrinted>2019-02-13T08:14:10Z</cp:lastPrinted>
  <dcterms:created xsi:type="dcterms:W3CDTF">2017-02-06T00:00:48Z</dcterms:created>
  <dcterms:modified xsi:type="dcterms:W3CDTF">2019-10-29T06:54:19Z</dcterms:modified>
</cp:coreProperties>
</file>