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9FB76E4-0AFC-441A-B37F-2410A87748DA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Sheet1!$A$1:$O$90</definedName>
    <definedName name="_xlnm.Print_Area" localSheetId="1">Sheet2!$B$1:$N$87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2" l="1"/>
  <c r="L86" i="2"/>
  <c r="N85" i="2"/>
  <c r="N84" i="2"/>
  <c r="N83" i="2"/>
  <c r="K85" i="2"/>
  <c r="K84" i="2"/>
  <c r="K83" i="2"/>
  <c r="H85" i="2"/>
  <c r="H83" i="2"/>
  <c r="H84" i="2"/>
  <c r="M85" i="2"/>
  <c r="M84" i="2"/>
  <c r="M83" i="2"/>
  <c r="L85" i="2"/>
  <c r="L84" i="2"/>
  <c r="L83" i="2"/>
  <c r="J85" i="2"/>
  <c r="J84" i="2"/>
  <c r="J83" i="2"/>
  <c r="G85" i="2"/>
  <c r="G84" i="2"/>
  <c r="G83" i="2"/>
  <c r="H82" i="2"/>
  <c r="K77" i="2"/>
  <c r="H77" i="2"/>
  <c r="N82" i="2"/>
  <c r="N81" i="2"/>
  <c r="N80" i="2"/>
  <c r="M82" i="2"/>
  <c r="M81" i="2"/>
  <c r="M80" i="2"/>
  <c r="L81" i="2"/>
  <c r="L82" i="2"/>
  <c r="L80" i="2"/>
  <c r="K81" i="2"/>
  <c r="K82" i="2"/>
  <c r="K80" i="2"/>
  <c r="H81" i="2"/>
  <c r="H80" i="2"/>
  <c r="J82" i="2"/>
  <c r="J81" i="2"/>
  <c r="J80" i="2"/>
  <c r="G82" i="2"/>
  <c r="G81" i="2"/>
  <c r="G80" i="2"/>
  <c r="N77" i="2"/>
  <c r="L79" i="2"/>
  <c r="M77" i="2"/>
  <c r="L78" i="2"/>
  <c r="L77" i="2"/>
  <c r="J77" i="2"/>
  <c r="N75" i="2"/>
  <c r="M75" i="2"/>
  <c r="L76" i="2"/>
  <c r="L75" i="2"/>
  <c r="K75" i="2"/>
  <c r="H75" i="2"/>
  <c r="N71" i="2"/>
  <c r="N68" i="2"/>
  <c r="M69" i="2"/>
  <c r="N69" i="2" s="1"/>
  <c r="M70" i="2"/>
  <c r="M71" i="2"/>
  <c r="M72" i="2"/>
  <c r="N72" i="2" s="1"/>
  <c r="M73" i="2"/>
  <c r="N73" i="2" s="1"/>
  <c r="M68" i="2"/>
  <c r="L69" i="2"/>
  <c r="L70" i="2"/>
  <c r="N70" i="2" s="1"/>
  <c r="L71" i="2"/>
  <c r="L72" i="2"/>
  <c r="L73" i="2"/>
  <c r="L74" i="2"/>
  <c r="L68" i="2"/>
  <c r="K69" i="2"/>
  <c r="K70" i="2"/>
  <c r="K71" i="2"/>
  <c r="K72" i="2"/>
  <c r="K73" i="2"/>
  <c r="K68" i="2"/>
  <c r="H69" i="2"/>
  <c r="H70" i="2"/>
  <c r="H71" i="2"/>
  <c r="H72" i="2"/>
  <c r="H73" i="2"/>
  <c r="H68" i="2"/>
  <c r="J74" i="2"/>
  <c r="K74" i="2" s="1"/>
  <c r="G74" i="2"/>
  <c r="H74" i="2" s="1"/>
  <c r="M63" i="2"/>
  <c r="M64" i="2"/>
  <c r="M65" i="2"/>
  <c r="M66" i="2"/>
  <c r="M62" i="2"/>
  <c r="L63" i="2"/>
  <c r="L64" i="2"/>
  <c r="L65" i="2"/>
  <c r="L62" i="2"/>
  <c r="K63" i="2"/>
  <c r="K64" i="2"/>
  <c r="K65" i="2"/>
  <c r="K62" i="2"/>
  <c r="H63" i="2"/>
  <c r="H64" i="2"/>
  <c r="H65" i="2"/>
  <c r="H6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J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G32" i="2"/>
  <c r="K30" i="2"/>
  <c r="K31" i="2"/>
  <c r="H31" i="2"/>
  <c r="H30" i="2"/>
  <c r="L31" i="2"/>
  <c r="M31" i="2"/>
  <c r="N31" i="2" s="1"/>
  <c r="M30" i="2"/>
  <c r="L30" i="2"/>
  <c r="M26" i="2"/>
  <c r="M27" i="2"/>
  <c r="M28" i="2"/>
  <c r="M29" i="2"/>
  <c r="L26" i="2"/>
  <c r="L27" i="2"/>
  <c r="L28" i="2"/>
  <c r="L29" i="2"/>
  <c r="K26" i="2"/>
  <c r="K27" i="2"/>
  <c r="K28" i="2"/>
  <c r="K29" i="2"/>
  <c r="H26" i="2"/>
  <c r="H27" i="2"/>
  <c r="H28" i="2"/>
  <c r="H29" i="2"/>
  <c r="J25" i="2"/>
  <c r="G25" i="2"/>
  <c r="M74" i="2" l="1"/>
  <c r="N74" i="2" s="1"/>
  <c r="N62" i="2"/>
  <c r="N28" i="2"/>
  <c r="N52" i="2"/>
  <c r="N44" i="2"/>
  <c r="N36" i="2"/>
  <c r="N59" i="2"/>
  <c r="N56" i="2"/>
  <c r="N48" i="2"/>
  <c r="N40" i="2"/>
  <c r="N51" i="2"/>
  <c r="N43" i="2"/>
  <c r="N35" i="2"/>
  <c r="N58" i="2"/>
  <c r="N50" i="2"/>
  <c r="N42" i="2"/>
  <c r="N34" i="2"/>
  <c r="N57" i="2"/>
  <c r="N49" i="2"/>
  <c r="N41" i="2"/>
  <c r="N33" i="2"/>
  <c r="N27" i="2"/>
  <c r="N26" i="2"/>
  <c r="N55" i="2"/>
  <c r="N47" i="2"/>
  <c r="N39" i="2"/>
  <c r="N65" i="2"/>
  <c r="N54" i="2"/>
  <c r="N46" i="2"/>
  <c r="N64" i="2"/>
  <c r="N30" i="2"/>
  <c r="N53" i="2"/>
  <c r="N45" i="2"/>
  <c r="N37" i="2"/>
  <c r="N63" i="2"/>
  <c r="J60" i="2"/>
  <c r="N29" i="2"/>
  <c r="N38" i="2"/>
  <c r="G60" i="2"/>
  <c r="G78" i="2" s="1"/>
  <c r="M32" i="2"/>
  <c r="M25" i="2"/>
  <c r="J23" i="2"/>
  <c r="G23" i="2"/>
  <c r="M6" i="2"/>
  <c r="M7" i="2"/>
  <c r="M8" i="2"/>
  <c r="M9" i="2"/>
  <c r="M10" i="2"/>
  <c r="M11" i="2"/>
  <c r="M12" i="2"/>
  <c r="M5" i="2"/>
  <c r="L6" i="2"/>
  <c r="L7" i="2"/>
  <c r="L8" i="2"/>
  <c r="L9" i="2"/>
  <c r="L10" i="2"/>
  <c r="L11" i="2"/>
  <c r="K6" i="2"/>
  <c r="K7" i="2"/>
  <c r="K8" i="2"/>
  <c r="K9" i="2"/>
  <c r="K10" i="2"/>
  <c r="K11" i="2"/>
  <c r="H6" i="2"/>
  <c r="H7" i="2"/>
  <c r="H8" i="2"/>
  <c r="H9" i="2"/>
  <c r="H10" i="2"/>
  <c r="H11" i="2"/>
  <c r="I66" i="2"/>
  <c r="K66" i="2" s="1"/>
  <c r="F66" i="2"/>
  <c r="J76" i="2" l="1"/>
  <c r="K76" i="2" s="1"/>
  <c r="J78" i="2"/>
  <c r="G76" i="2"/>
  <c r="M60" i="2"/>
  <c r="H66" i="2"/>
  <c r="L66" i="2"/>
  <c r="N66" i="2" s="1"/>
  <c r="N7" i="2"/>
  <c r="N10" i="2"/>
  <c r="M23" i="2"/>
  <c r="N11" i="2"/>
  <c r="N9" i="2"/>
  <c r="N8" i="2"/>
  <c r="N6" i="2"/>
  <c r="K78" i="2" l="1"/>
  <c r="J79" i="2"/>
  <c r="H78" i="2"/>
  <c r="G79" i="2"/>
  <c r="M78" i="2"/>
  <c r="M76" i="2"/>
  <c r="N76" i="2" s="1"/>
  <c r="H76" i="2"/>
  <c r="F32" i="2"/>
  <c r="H32" i="2" s="1"/>
  <c r="J86" i="2" l="1"/>
  <c r="K86" i="2" s="1"/>
  <c r="K79" i="2"/>
  <c r="M79" i="2"/>
  <c r="N78" i="2"/>
  <c r="H79" i="2"/>
  <c r="G86" i="2"/>
  <c r="H86" i="2" s="1"/>
  <c r="I32" i="2"/>
  <c r="M86" i="2" l="1"/>
  <c r="N86" i="2" s="1"/>
  <c r="N79" i="2"/>
  <c r="L32" i="2"/>
  <c r="N32" i="2" s="1"/>
  <c r="K32" i="2"/>
  <c r="I83" i="2"/>
  <c r="F12" i="2"/>
  <c r="I12" i="2"/>
  <c r="F84" i="2"/>
  <c r="F83" i="2"/>
  <c r="F81" i="2"/>
  <c r="F80" i="2"/>
  <c r="I81" i="2"/>
  <c r="I84" i="2"/>
  <c r="I5" i="2"/>
  <c r="K5" i="2" s="1"/>
  <c r="F5" i="2"/>
  <c r="L5" i="2" l="1"/>
  <c r="N5" i="2" s="1"/>
  <c r="H5" i="2"/>
  <c r="I77" i="2"/>
  <c r="K12" i="2"/>
  <c r="F77" i="2"/>
  <c r="L12" i="2"/>
  <c r="H12" i="2"/>
  <c r="I85" i="2"/>
  <c r="F85" i="2"/>
  <c r="I82" i="2"/>
  <c r="F82" i="2"/>
  <c r="I25" i="2"/>
  <c r="F25" i="2"/>
  <c r="I23" i="2"/>
  <c r="K23" i="2" s="1"/>
  <c r="O5" i="1"/>
  <c r="O6" i="1"/>
  <c r="O7" i="1"/>
  <c r="O8" i="1"/>
  <c r="O9" i="1"/>
  <c r="O10" i="1"/>
  <c r="O11" i="1"/>
  <c r="O14" i="1"/>
  <c r="O15" i="1"/>
  <c r="O16" i="1"/>
  <c r="O18" i="1"/>
  <c r="O19" i="1"/>
  <c r="O20" i="1"/>
  <c r="O21" i="1"/>
  <c r="O22" i="1"/>
  <c r="O23" i="1"/>
  <c r="O27" i="1"/>
  <c r="O28" i="1"/>
  <c r="O29" i="1"/>
  <c r="O30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4" i="1"/>
  <c r="O65" i="1"/>
  <c r="O66" i="1"/>
  <c r="O67" i="1"/>
  <c r="O68" i="1"/>
  <c r="O70" i="1"/>
  <c r="O71" i="1"/>
  <c r="O72" i="1"/>
  <c r="O73" i="1"/>
  <c r="O74" i="1"/>
  <c r="O75" i="1"/>
  <c r="O76" i="1"/>
  <c r="O77" i="1"/>
  <c r="O78" i="1"/>
  <c r="O79" i="1"/>
  <c r="O81" i="1"/>
  <c r="O82" i="1"/>
  <c r="O84" i="1"/>
  <c r="O85" i="1"/>
  <c r="O87" i="1"/>
  <c r="O88" i="1"/>
  <c r="N5" i="1"/>
  <c r="N6" i="1"/>
  <c r="N7" i="1"/>
  <c r="N8" i="1"/>
  <c r="N9" i="1"/>
  <c r="N10" i="1"/>
  <c r="N11" i="1"/>
  <c r="N14" i="1"/>
  <c r="N15" i="1"/>
  <c r="N16" i="1"/>
  <c r="N18" i="1"/>
  <c r="N19" i="1"/>
  <c r="N20" i="1"/>
  <c r="N21" i="1"/>
  <c r="N22" i="1"/>
  <c r="N27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4" i="1"/>
  <c r="N65" i="1"/>
  <c r="N66" i="1"/>
  <c r="N67" i="1"/>
  <c r="N68" i="1"/>
  <c r="N70" i="1"/>
  <c r="N71" i="1"/>
  <c r="N72" i="1"/>
  <c r="N73" i="1"/>
  <c r="N74" i="1"/>
  <c r="N75" i="1"/>
  <c r="N76" i="1"/>
  <c r="N77" i="1"/>
  <c r="N78" i="1"/>
  <c r="N79" i="1"/>
  <c r="N81" i="1"/>
  <c r="N82" i="1"/>
  <c r="N84" i="1"/>
  <c r="N85" i="1"/>
  <c r="N87" i="1"/>
  <c r="N88" i="1"/>
  <c r="O4" i="1"/>
  <c r="N4" i="1"/>
  <c r="N12" i="2" l="1"/>
  <c r="L23" i="2"/>
  <c r="N23" i="2" s="1"/>
  <c r="F60" i="2"/>
  <c r="H60" i="2" s="1"/>
  <c r="L25" i="2"/>
  <c r="N25" i="2" s="1"/>
  <c r="H25" i="2"/>
  <c r="I60" i="2"/>
  <c r="K25" i="2"/>
  <c r="M5" i="1"/>
  <c r="M6" i="1"/>
  <c r="M7" i="1"/>
  <c r="M8" i="1"/>
  <c r="M9" i="1"/>
  <c r="M10" i="1"/>
  <c r="M11" i="1"/>
  <c r="M12" i="1"/>
  <c r="M14" i="1"/>
  <c r="M15" i="1"/>
  <c r="M16" i="1"/>
  <c r="M18" i="1"/>
  <c r="M19" i="1"/>
  <c r="M20" i="1"/>
  <c r="M21" i="1"/>
  <c r="M22" i="1"/>
  <c r="M23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4" i="1"/>
  <c r="M65" i="1"/>
  <c r="M66" i="1"/>
  <c r="M67" i="1"/>
  <c r="M68" i="1"/>
  <c r="M70" i="1"/>
  <c r="M71" i="1"/>
  <c r="M72" i="1"/>
  <c r="M73" i="1"/>
  <c r="M74" i="1"/>
  <c r="M75" i="1"/>
  <c r="M76" i="1"/>
  <c r="M77" i="1"/>
  <c r="M78" i="1"/>
  <c r="M81" i="1"/>
  <c r="M82" i="1"/>
  <c r="M84" i="1"/>
  <c r="M85" i="1"/>
  <c r="M86" i="1"/>
  <c r="M87" i="1"/>
  <c r="M88" i="1"/>
  <c r="M89" i="1"/>
  <c r="M4" i="1"/>
  <c r="L83" i="1"/>
  <c r="L80" i="1"/>
  <c r="L24" i="1"/>
  <c r="K80" i="1"/>
  <c r="K83" i="1"/>
  <c r="K24" i="1"/>
  <c r="J6" i="1"/>
  <c r="J7" i="1"/>
  <c r="J8" i="1"/>
  <c r="J9" i="1"/>
  <c r="J10" i="1"/>
  <c r="J11" i="1"/>
  <c r="J12" i="1"/>
  <c r="J14" i="1"/>
  <c r="J15" i="1"/>
  <c r="J16" i="1"/>
  <c r="J18" i="1"/>
  <c r="J19" i="1"/>
  <c r="J20" i="1"/>
  <c r="J21" i="1"/>
  <c r="J22" i="1"/>
  <c r="J23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81" i="1"/>
  <c r="J82" i="1"/>
  <c r="J83" i="1"/>
  <c r="J84" i="1"/>
  <c r="J85" i="1"/>
  <c r="J87" i="1"/>
  <c r="J88" i="1"/>
  <c r="J5" i="1"/>
  <c r="I89" i="1"/>
  <c r="I86" i="1"/>
  <c r="I80" i="1"/>
  <c r="I26" i="1"/>
  <c r="H26" i="1"/>
  <c r="I24" i="1"/>
  <c r="H89" i="1"/>
  <c r="H86" i="1"/>
  <c r="H80" i="1"/>
  <c r="G75" i="1"/>
  <c r="G53" i="1"/>
  <c r="G33" i="1"/>
  <c r="H24" i="1"/>
  <c r="G6" i="1"/>
  <c r="G7" i="1"/>
  <c r="G8" i="1"/>
  <c r="G9" i="1"/>
  <c r="G10" i="1"/>
  <c r="G11" i="1"/>
  <c r="G14" i="1"/>
  <c r="G15" i="1"/>
  <c r="G16" i="1"/>
  <c r="G18" i="1"/>
  <c r="G19" i="1"/>
  <c r="G20" i="1"/>
  <c r="G21" i="1"/>
  <c r="G22" i="1"/>
  <c r="G27" i="1"/>
  <c r="G28" i="1"/>
  <c r="G29" i="1"/>
  <c r="G30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4" i="1"/>
  <c r="G66" i="1"/>
  <c r="G67" i="1"/>
  <c r="G68" i="1"/>
  <c r="G70" i="1"/>
  <c r="G71" i="1"/>
  <c r="G72" i="1"/>
  <c r="G73" i="1"/>
  <c r="G74" i="1"/>
  <c r="G76" i="1"/>
  <c r="G77" i="1"/>
  <c r="G78" i="1"/>
  <c r="G81" i="1"/>
  <c r="G82" i="1"/>
  <c r="G83" i="1"/>
  <c r="G84" i="1"/>
  <c r="G85" i="1"/>
  <c r="G87" i="1"/>
  <c r="G88" i="1"/>
  <c r="G5" i="1"/>
  <c r="F89" i="1"/>
  <c r="O89" i="1" s="1"/>
  <c r="F86" i="1"/>
  <c r="O86" i="1" s="1"/>
  <c r="F80" i="1"/>
  <c r="O80" i="1" s="1"/>
  <c r="F31" i="1"/>
  <c r="O31" i="1" s="1"/>
  <c r="F26" i="1"/>
  <c r="O26" i="1" s="1"/>
  <c r="F12" i="1"/>
  <c r="E80" i="1"/>
  <c r="E89" i="1"/>
  <c r="N89" i="1" s="1"/>
  <c r="E86" i="1"/>
  <c r="N86" i="1" s="1"/>
  <c r="E31" i="1"/>
  <c r="N31" i="1" s="1"/>
  <c r="E26" i="1"/>
  <c r="N26" i="1" s="1"/>
  <c r="E23" i="1"/>
  <c r="N23" i="1" s="1"/>
  <c r="E12" i="1"/>
  <c r="N12" i="1" s="1"/>
  <c r="F76" i="2" l="1"/>
  <c r="I78" i="2"/>
  <c r="I79" i="2" s="1"/>
  <c r="I86" i="2" s="1"/>
  <c r="L60" i="2"/>
  <c r="N60" i="2" s="1"/>
  <c r="K60" i="2"/>
  <c r="F78" i="2"/>
  <c r="F79" i="2" s="1"/>
  <c r="F86" i="2" s="1"/>
  <c r="I76" i="2"/>
  <c r="N80" i="1"/>
  <c r="F24" i="1"/>
  <c r="O24" i="1" s="1"/>
  <c r="O12" i="1"/>
  <c r="K90" i="1"/>
  <c r="M90" i="1" s="1"/>
  <c r="N83" i="1"/>
  <c r="L90" i="1"/>
  <c r="O83" i="1"/>
  <c r="H90" i="1"/>
  <c r="M24" i="1"/>
  <c r="M80" i="1"/>
  <c r="J80" i="1"/>
  <c r="M83" i="1"/>
  <c r="G26" i="1"/>
  <c r="J24" i="1"/>
  <c r="J26" i="1"/>
  <c r="J86" i="1"/>
  <c r="G80" i="1"/>
  <c r="I90" i="1"/>
  <c r="J89" i="1"/>
  <c r="E24" i="1"/>
  <c r="N24" i="1" s="1"/>
  <c r="G89" i="1"/>
  <c r="G31" i="1"/>
  <c r="F90" i="1"/>
  <c r="O90" i="1" s="1"/>
  <c r="G12" i="1"/>
  <c r="E90" i="1"/>
  <c r="G86" i="1"/>
  <c r="G23" i="1"/>
  <c r="G24" i="1" l="1"/>
  <c r="G90" i="1"/>
  <c r="N90" i="1"/>
  <c r="J90" i="1"/>
  <c r="F23" i="2" l="1"/>
  <c r="H23" i="2" s="1"/>
</calcChain>
</file>

<file path=xl/sharedStrings.xml><?xml version="1.0" encoding="utf-8"?>
<sst xmlns="http://schemas.openxmlformats.org/spreadsheetml/2006/main" count="202" uniqueCount="101">
  <si>
    <t>補装具製作事業収入</t>
    <rPh sb="0" eb="3">
      <t>ホソウグ</t>
    </rPh>
    <rPh sb="3" eb="5">
      <t>セイサク</t>
    </rPh>
    <rPh sb="5" eb="7">
      <t>ジギョウ</t>
    </rPh>
    <rPh sb="7" eb="9">
      <t>シュウニュウ</t>
    </rPh>
    <phoneticPr fontId="2"/>
  </si>
  <si>
    <t>経常経費寄付金収入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2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</si>
  <si>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2"/>
  </si>
  <si>
    <t>その他の収入</t>
    <rPh sb="2" eb="3">
      <t>ホカ</t>
    </rPh>
    <rPh sb="4" eb="6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</si>
  <si>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</si>
  <si>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事業活動収入計</t>
    <rPh sb="0" eb="2">
      <t>ジギョウ</t>
    </rPh>
    <rPh sb="2" eb="4">
      <t>カツドウ</t>
    </rPh>
    <rPh sb="4" eb="6">
      <t>シュウニュウ</t>
    </rPh>
    <rPh sb="6" eb="7">
      <t>ケイ</t>
    </rPh>
    <phoneticPr fontId="2"/>
  </si>
  <si>
    <t>施設整備等による収入</t>
    <rPh sb="0" eb="2">
      <t>シセツ</t>
    </rPh>
    <rPh sb="2" eb="4">
      <t>セイビ</t>
    </rPh>
    <rPh sb="4" eb="5">
      <t>トウ</t>
    </rPh>
    <rPh sb="8" eb="10">
      <t>シュウニュウ</t>
    </rPh>
    <phoneticPr fontId="2"/>
  </si>
  <si>
    <t>車輌運搬具売却収入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シュウニュウ</t>
    </rPh>
    <phoneticPr fontId="2"/>
  </si>
  <si>
    <t>固定資産売却収入</t>
    <rPh sb="0" eb="2">
      <t>コテイ</t>
    </rPh>
    <rPh sb="2" eb="4">
      <t>シサン</t>
    </rPh>
    <rPh sb="4" eb="6">
      <t>バイキャク</t>
    </rPh>
    <rPh sb="6" eb="8">
      <t>シュウニュウ</t>
    </rPh>
    <phoneticPr fontId="2"/>
  </si>
  <si>
    <t>その他の活動による収入</t>
    <rPh sb="2" eb="3">
      <t>ホカ</t>
    </rPh>
    <rPh sb="4" eb="6">
      <t>カツドウ</t>
    </rPh>
    <rPh sb="9" eb="11">
      <t>シュウニュウ</t>
    </rPh>
    <phoneticPr fontId="2"/>
  </si>
  <si>
    <t>修繕積立資産取り崩し収入</t>
    <rPh sb="0" eb="2">
      <t>シュウゼン</t>
    </rPh>
    <rPh sb="2" eb="4">
      <t>ツミタテ</t>
    </rPh>
    <rPh sb="4" eb="6">
      <t>シサン</t>
    </rPh>
    <rPh sb="6" eb="7">
      <t>ト</t>
    </rPh>
    <rPh sb="8" eb="9">
      <t>クズ</t>
    </rPh>
    <rPh sb="10" eb="12">
      <t>シュウニュウ</t>
    </rPh>
    <phoneticPr fontId="2"/>
  </si>
  <si>
    <t>積立資産取り崩し収入</t>
    <rPh sb="0" eb="2">
      <t>ツミタテ</t>
    </rPh>
    <rPh sb="2" eb="4">
      <t>シサン</t>
    </rPh>
    <rPh sb="4" eb="5">
      <t>ト</t>
    </rPh>
    <rPh sb="6" eb="7">
      <t>クズ</t>
    </rPh>
    <rPh sb="8" eb="10">
      <t>シュウニュウ</t>
    </rPh>
    <phoneticPr fontId="2"/>
  </si>
  <si>
    <t>人件費積立資産支出</t>
    <rPh sb="0" eb="3">
      <t>ジンケンヒ</t>
    </rPh>
    <rPh sb="3" eb="5">
      <t>ツミタテ</t>
    </rPh>
    <rPh sb="5" eb="7">
      <t>シサン</t>
    </rPh>
    <rPh sb="7" eb="9">
      <t>シシュツ</t>
    </rPh>
    <phoneticPr fontId="2"/>
  </si>
  <si>
    <t>人件費積立資産取り崩し収入</t>
    <rPh sb="0" eb="3">
      <t>ジンケンヒ</t>
    </rPh>
    <rPh sb="3" eb="5">
      <t>ツミタテ</t>
    </rPh>
    <rPh sb="5" eb="7">
      <t>シサン</t>
    </rPh>
    <rPh sb="7" eb="8">
      <t>ト</t>
    </rPh>
    <phoneticPr fontId="2"/>
  </si>
  <si>
    <t>事業区分間繰入金収入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2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</si>
  <si>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2"/>
  </si>
  <si>
    <t>その他の活動による収入計</t>
    <rPh sb="2" eb="3">
      <t>ホカ</t>
    </rPh>
    <rPh sb="4" eb="6">
      <t>カツドウ</t>
    </rPh>
    <rPh sb="9" eb="11">
      <t>シュウニュウ</t>
    </rPh>
    <rPh sb="11" eb="12">
      <t>ケイ</t>
    </rPh>
    <phoneticPr fontId="2"/>
  </si>
  <si>
    <t>施設整備等による収入計</t>
    <rPh sb="0" eb="2">
      <t>シセツ</t>
    </rPh>
    <rPh sb="2" eb="4">
      <t>セイビ</t>
    </rPh>
    <rPh sb="4" eb="5">
      <t>トウ</t>
    </rPh>
    <rPh sb="8" eb="10">
      <t>シュウニュウ</t>
    </rPh>
    <rPh sb="10" eb="11">
      <t>ケイ</t>
    </rPh>
    <phoneticPr fontId="2"/>
  </si>
  <si>
    <t>事業活動による収入</t>
    <rPh sb="0" eb="2">
      <t>ジギョウ</t>
    </rPh>
    <rPh sb="2" eb="4">
      <t>カツドウ</t>
    </rPh>
    <rPh sb="7" eb="9">
      <t>シュウニュウ</t>
    </rPh>
    <phoneticPr fontId="2"/>
  </si>
  <si>
    <t>補装具製作事業収入</t>
    <rPh sb="0" eb="9">
      <t>ホソウグセイサクジギョウシュウニュウ</t>
    </rPh>
    <phoneticPr fontId="2"/>
  </si>
  <si>
    <t>事業活動による支出</t>
    <rPh sb="0" eb="2">
      <t>ジギョウ</t>
    </rPh>
    <rPh sb="2" eb="4">
      <t>カツドウ</t>
    </rPh>
    <rPh sb="7" eb="9">
      <t>シシュツ</t>
    </rPh>
    <phoneticPr fontId="2"/>
  </si>
  <si>
    <t>人件費支出</t>
    <rPh sb="0" eb="3">
      <t>ジンケンヒ</t>
    </rPh>
    <rPh sb="3" eb="5">
      <t>シシュツ</t>
    </rPh>
    <phoneticPr fontId="2"/>
  </si>
  <si>
    <t>職員給料支出</t>
    <rPh sb="0" eb="2">
      <t>ショクイン</t>
    </rPh>
    <rPh sb="2" eb="4">
      <t>キュウリョウ</t>
    </rPh>
    <rPh sb="4" eb="6">
      <t>シシュツ</t>
    </rPh>
    <phoneticPr fontId="2"/>
  </si>
  <si>
    <t>職員賞与支出</t>
    <rPh sb="0" eb="2">
      <t>ショクイン</t>
    </rPh>
    <rPh sb="2" eb="4">
      <t>ショウヨ</t>
    </rPh>
    <rPh sb="4" eb="6">
      <t>シシュツ</t>
    </rPh>
    <phoneticPr fontId="2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</si>
  <si>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2"/>
  </si>
  <si>
    <t>法定福利費支出</t>
    <rPh sb="0" eb="2">
      <t>ホウテイ</t>
    </rPh>
    <rPh sb="2" eb="4">
      <t>フクリ</t>
    </rPh>
    <rPh sb="4" eb="5">
      <t>ヒ</t>
    </rPh>
    <rPh sb="5" eb="7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</si>
  <si>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</si>
  <si>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材料費支出</t>
    <rPh sb="0" eb="3">
      <t>ザイリョウヒ</t>
    </rPh>
    <rPh sb="3" eb="5">
      <t>シシュツ</t>
    </rPh>
    <phoneticPr fontId="2"/>
  </si>
  <si>
    <t>事務費支出</t>
    <rPh sb="0" eb="3">
      <t>ジムヒ</t>
    </rPh>
    <rPh sb="3" eb="5">
      <t>シシュツ</t>
    </rPh>
    <phoneticPr fontId="2"/>
  </si>
  <si>
    <t>福利厚生費支出</t>
    <rPh sb="0" eb="2">
      <t>フクリ</t>
    </rPh>
    <rPh sb="2" eb="5">
      <t>コウセイヒ</t>
    </rPh>
    <rPh sb="5" eb="7">
      <t>シシュツ</t>
    </rPh>
    <phoneticPr fontId="2"/>
  </si>
  <si>
    <t>職員被服費支出</t>
    <rPh sb="0" eb="2">
      <t>ショクイン</t>
    </rPh>
    <rPh sb="2" eb="5">
      <t>ヒフクヒ</t>
    </rPh>
    <rPh sb="5" eb="7">
      <t>シシュツ</t>
    </rPh>
    <phoneticPr fontId="2"/>
  </si>
  <si>
    <t>旅費交通費支出</t>
    <rPh sb="0" eb="2">
      <t>リョヒ</t>
    </rPh>
    <rPh sb="2" eb="5">
      <t>コウツウヒ</t>
    </rPh>
    <rPh sb="5" eb="7">
      <t>シシュツ</t>
    </rPh>
    <phoneticPr fontId="2"/>
  </si>
  <si>
    <t>研修研究費支出</t>
    <rPh sb="0" eb="2">
      <t>ケンシュウ</t>
    </rPh>
    <rPh sb="2" eb="5">
      <t>ケンキュウヒ</t>
    </rPh>
    <rPh sb="5" eb="7">
      <t>シシュツ</t>
    </rPh>
    <phoneticPr fontId="2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</si>
  <si>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2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</si>
  <si>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2"/>
  </si>
  <si>
    <t>水道光熱費支出</t>
    <rPh sb="0" eb="2">
      <t>スイドウ</t>
    </rPh>
    <rPh sb="2" eb="5">
      <t>コウネツヒ</t>
    </rPh>
    <rPh sb="5" eb="7">
      <t>シシュツ</t>
    </rPh>
    <phoneticPr fontId="2"/>
  </si>
  <si>
    <t>燃料費支出</t>
    <rPh sb="0" eb="3">
      <t>ネンリョウヒ</t>
    </rPh>
    <rPh sb="3" eb="5">
      <t>シシュツ</t>
    </rPh>
    <phoneticPr fontId="2"/>
  </si>
  <si>
    <t>修繕費支出</t>
    <rPh sb="0" eb="3">
      <t>シュウゼンヒ</t>
    </rPh>
    <rPh sb="3" eb="5">
      <t>シシュツ</t>
    </rPh>
    <phoneticPr fontId="2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</si>
  <si>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2"/>
  </si>
  <si>
    <t>会議費支出</t>
    <rPh sb="0" eb="3">
      <t>カイギヒ</t>
    </rPh>
    <rPh sb="3" eb="5">
      <t>シシュツ</t>
    </rPh>
    <phoneticPr fontId="2"/>
  </si>
  <si>
    <t>広報費支出</t>
    <rPh sb="0" eb="2">
      <t>コウホウ</t>
    </rPh>
    <rPh sb="2" eb="3">
      <t>ヒ</t>
    </rPh>
    <rPh sb="3" eb="5">
      <t>シシュツ</t>
    </rPh>
    <phoneticPr fontId="2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</si>
  <si>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2"/>
  </si>
  <si>
    <t>保守委託費支出</t>
    <rPh sb="0" eb="2">
      <t>ホシュ</t>
    </rPh>
    <rPh sb="2" eb="4">
      <t>イタク</t>
    </rPh>
    <rPh sb="4" eb="5">
      <t>ヒ</t>
    </rPh>
    <rPh sb="5" eb="7">
      <t>シシュツ</t>
    </rPh>
    <phoneticPr fontId="2"/>
  </si>
  <si>
    <t>その他の委託費支出</t>
    <rPh sb="2" eb="3">
      <t>ホカ</t>
    </rPh>
    <rPh sb="4" eb="6">
      <t>イタク</t>
    </rPh>
    <rPh sb="6" eb="7">
      <t>ヒ</t>
    </rPh>
    <rPh sb="7" eb="9">
      <t>シシュツ</t>
    </rPh>
    <phoneticPr fontId="2"/>
  </si>
  <si>
    <t>手数料支出</t>
    <rPh sb="0" eb="3">
      <t>テスウリョウ</t>
    </rPh>
    <rPh sb="3" eb="5">
      <t>シシュツ</t>
    </rPh>
    <phoneticPr fontId="2"/>
  </si>
  <si>
    <t>保険料支出</t>
    <rPh sb="0" eb="3">
      <t>ホケンリョウ</t>
    </rPh>
    <rPh sb="3" eb="5">
      <t>シシュツ</t>
    </rPh>
    <phoneticPr fontId="2"/>
  </si>
  <si>
    <t>貸借料支出</t>
    <rPh sb="0" eb="2">
      <t>タイシャク</t>
    </rPh>
    <rPh sb="2" eb="3">
      <t>リョウ</t>
    </rPh>
    <rPh sb="3" eb="5">
      <t>シシュツ</t>
    </rPh>
    <phoneticPr fontId="2"/>
  </si>
  <si>
    <t>土地・建物貸借料支出</t>
    <rPh sb="0" eb="2">
      <t>トチ</t>
    </rPh>
    <rPh sb="3" eb="5">
      <t>タテモノ</t>
    </rPh>
    <rPh sb="5" eb="7">
      <t>タイシャク</t>
    </rPh>
    <rPh sb="7" eb="8">
      <t>リョウ</t>
    </rPh>
    <rPh sb="8" eb="10">
      <t>シシュツ</t>
    </rPh>
    <phoneticPr fontId="2"/>
  </si>
  <si>
    <t>租税公課支出</t>
    <rPh sb="0" eb="2">
      <t>ソゼイ</t>
    </rPh>
    <rPh sb="2" eb="4">
      <t>コウカ</t>
    </rPh>
    <rPh sb="4" eb="6">
      <t>シシュツ</t>
    </rPh>
    <phoneticPr fontId="2"/>
  </si>
  <si>
    <t>諸会費支出</t>
    <rPh sb="0" eb="3">
      <t>ショカイヒ</t>
    </rPh>
    <rPh sb="3" eb="5">
      <t>シシュツ</t>
    </rPh>
    <phoneticPr fontId="2"/>
  </si>
  <si>
    <t>車輌費支出（事務）</t>
    <rPh sb="0" eb="2">
      <t>シャリョウ</t>
    </rPh>
    <rPh sb="2" eb="3">
      <t>ヒ</t>
    </rPh>
    <rPh sb="3" eb="5">
      <t>シシュツ</t>
    </rPh>
    <rPh sb="6" eb="8">
      <t>ジム</t>
    </rPh>
    <phoneticPr fontId="2"/>
  </si>
  <si>
    <t>雑支出</t>
    <rPh sb="0" eb="1">
      <t>ザツ</t>
    </rPh>
    <rPh sb="1" eb="3">
      <t>シシュツ</t>
    </rPh>
    <phoneticPr fontId="2"/>
  </si>
  <si>
    <t>流動資産評価損等による資金減少額</t>
    <rPh sb="0" eb="2">
      <t>リュウドウ</t>
    </rPh>
    <rPh sb="2" eb="4">
      <t>シサン</t>
    </rPh>
    <rPh sb="4" eb="6">
      <t>ヒョウカ</t>
    </rPh>
    <rPh sb="6" eb="7">
      <t>ソン</t>
    </rPh>
    <rPh sb="7" eb="8">
      <t>トウ</t>
    </rPh>
    <rPh sb="11" eb="13">
      <t>シキン</t>
    </rPh>
    <rPh sb="13" eb="15">
      <t>ゲンショウ</t>
    </rPh>
    <rPh sb="15" eb="16">
      <t>ガク</t>
    </rPh>
    <phoneticPr fontId="2"/>
  </si>
  <si>
    <t>徴収不能額</t>
    <rPh sb="0" eb="2">
      <t>チョウシュウ</t>
    </rPh>
    <rPh sb="2" eb="4">
      <t>フノウ</t>
    </rPh>
    <rPh sb="4" eb="5">
      <t>ガク</t>
    </rPh>
    <phoneticPr fontId="2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</si>
  <si>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2"/>
  </si>
  <si>
    <t>施設整備等による支出</t>
    <rPh sb="0" eb="2">
      <t>シセツ</t>
    </rPh>
    <rPh sb="2" eb="4">
      <t>セイビト</t>
    </rPh>
    <rPh sb="4" eb="5">
      <t>トウ</t>
    </rPh>
    <rPh sb="8" eb="10">
      <t>シシュツ</t>
    </rPh>
    <phoneticPr fontId="2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</si>
  <si>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2"/>
  </si>
  <si>
    <t>車輌運搬具取得支出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シシュツ</t>
    </rPh>
    <phoneticPr fontId="2"/>
  </si>
  <si>
    <t>器具及び備品取得支出</t>
    <rPh sb="0" eb="2">
      <t>キグ</t>
    </rPh>
    <rPh sb="2" eb="3">
      <t>オヨ</t>
    </rPh>
    <rPh sb="4" eb="6">
      <t>ビヒン</t>
    </rPh>
    <rPh sb="6" eb="8">
      <t>シュトク</t>
    </rPh>
    <rPh sb="8" eb="10">
      <t>シシュツ</t>
    </rPh>
    <phoneticPr fontId="2"/>
  </si>
  <si>
    <t>施設整備等による支出計</t>
    <rPh sb="0" eb="5">
      <t>シセツセイビトウ</t>
    </rPh>
    <rPh sb="8" eb="10">
      <t>シシュツ</t>
    </rPh>
    <rPh sb="10" eb="11">
      <t>ケイ</t>
    </rPh>
    <phoneticPr fontId="2"/>
  </si>
  <si>
    <t>その他の活動による支出</t>
    <rPh sb="2" eb="3">
      <t>ホカ</t>
    </rPh>
    <rPh sb="4" eb="6">
      <t>カツドウ</t>
    </rPh>
    <rPh sb="9" eb="11">
      <t>シシュツ</t>
    </rPh>
    <phoneticPr fontId="2"/>
  </si>
  <si>
    <t>積立資産支出</t>
    <rPh sb="0" eb="2">
      <t>ツミタテ</t>
    </rPh>
    <rPh sb="2" eb="4">
      <t>シサン</t>
    </rPh>
    <rPh sb="4" eb="6">
      <t>シシュツ</t>
    </rPh>
    <phoneticPr fontId="2"/>
  </si>
  <si>
    <t>修繕積立資産支出</t>
    <rPh sb="0" eb="2">
      <t>シュウゼン</t>
    </rPh>
    <rPh sb="2" eb="4">
      <t>ツミタテ</t>
    </rPh>
    <rPh sb="4" eb="6">
      <t>シサン</t>
    </rPh>
    <rPh sb="6" eb="8">
      <t>シシュツ</t>
    </rPh>
    <phoneticPr fontId="2"/>
  </si>
  <si>
    <t>拠点区分間長期貸付金支出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シシュツ</t>
    </rPh>
    <phoneticPr fontId="2"/>
  </si>
  <si>
    <t>事業区分間繰入金支出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2"/>
  </si>
  <si>
    <t>退職共済預け金支出</t>
    <rPh sb="0" eb="2">
      <t>タイショク</t>
    </rPh>
    <rPh sb="2" eb="4">
      <t>キョウサイ</t>
    </rPh>
    <rPh sb="4" eb="5">
      <t>アズ</t>
    </rPh>
    <rPh sb="6" eb="7">
      <t>キン</t>
    </rPh>
    <rPh sb="7" eb="9">
      <t>シシュツ</t>
    </rPh>
    <phoneticPr fontId="2"/>
  </si>
  <si>
    <t>その他の活動による支出計</t>
    <rPh sb="2" eb="3">
      <t>ホカ</t>
    </rPh>
    <rPh sb="4" eb="6">
      <t>カツドウ</t>
    </rPh>
    <rPh sb="9" eb="11">
      <t>シシュツ</t>
    </rPh>
    <rPh sb="11" eb="12">
      <t>ケイ</t>
    </rPh>
    <phoneticPr fontId="2"/>
  </si>
  <si>
    <t>事業活動による収入計</t>
    <rPh sb="0" eb="2">
      <t>ジギョウ</t>
    </rPh>
    <rPh sb="2" eb="4">
      <t>カツドウ</t>
    </rPh>
    <rPh sb="7" eb="9">
      <t>シュウニュウ</t>
    </rPh>
    <rPh sb="9" eb="10">
      <t>ケイ</t>
    </rPh>
    <phoneticPr fontId="2"/>
  </si>
  <si>
    <t>事業活動による支出計</t>
    <rPh sb="0" eb="2">
      <t>ジギョウ</t>
    </rPh>
    <rPh sb="2" eb="4">
      <t>カツドウ</t>
    </rPh>
    <rPh sb="7" eb="9">
      <t>シシュツ</t>
    </rPh>
    <rPh sb="9" eb="10">
      <t>ケイ</t>
    </rPh>
    <phoneticPr fontId="2"/>
  </si>
  <si>
    <t>事業活動資金収支差額計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rPh sb="10" eb="11">
      <t>ケイ</t>
    </rPh>
    <phoneticPr fontId="2"/>
  </si>
  <si>
    <t>施設整備等による収入計</t>
    <rPh sb="0" eb="5">
      <t>シセツセイビトウ</t>
    </rPh>
    <rPh sb="8" eb="10">
      <t>シュウニュウ</t>
    </rPh>
    <rPh sb="10" eb="11">
      <t>ケイ</t>
    </rPh>
    <phoneticPr fontId="2"/>
  </si>
  <si>
    <t>施設整備等による収支差額</t>
    <rPh sb="0" eb="5">
      <t>シセツセイビトウ</t>
    </rPh>
    <rPh sb="8" eb="12">
      <t>シュウシサガク</t>
    </rPh>
    <phoneticPr fontId="2"/>
  </si>
  <si>
    <t>その他の活動による収支差額</t>
    <rPh sb="2" eb="3">
      <t>ホカ</t>
    </rPh>
    <rPh sb="4" eb="6">
      <t>カツドウ</t>
    </rPh>
    <rPh sb="9" eb="13">
      <t>シュウシサガク</t>
    </rPh>
    <phoneticPr fontId="2"/>
  </si>
  <si>
    <t>当期資金集差額合計</t>
    <rPh sb="0" eb="4">
      <t>トウキシキン</t>
    </rPh>
    <rPh sb="4" eb="5">
      <t>シュウ</t>
    </rPh>
    <rPh sb="5" eb="7">
      <t>サガク</t>
    </rPh>
    <rPh sb="7" eb="9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</si>
  <si>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</si>
  <si>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</si>
  <si>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予算</t>
    <rPh sb="0" eb="2">
      <t>ヨサン</t>
    </rPh>
    <phoneticPr fontId="2"/>
  </si>
  <si>
    <t>決算</t>
    <rPh sb="0" eb="2">
      <t>ケッサン</t>
    </rPh>
    <phoneticPr fontId="2"/>
  </si>
  <si>
    <t>差異</t>
    <rPh sb="0" eb="2">
      <t>サイ</t>
    </rPh>
    <phoneticPr fontId="2"/>
  </si>
  <si>
    <t>本所・福島製作所</t>
    <rPh sb="0" eb="2">
      <t>ホンショ</t>
    </rPh>
    <rPh sb="3" eb="5">
      <t>フクシマ</t>
    </rPh>
    <rPh sb="5" eb="8">
      <t>セイサクショ</t>
    </rPh>
    <phoneticPr fontId="2"/>
  </si>
  <si>
    <t>出張所・会津製作所</t>
    <rPh sb="0" eb="2">
      <t>シュッチョウ</t>
    </rPh>
    <rPh sb="2" eb="3">
      <t>ショ</t>
    </rPh>
    <rPh sb="4" eb="6">
      <t>アイヅ</t>
    </rPh>
    <rPh sb="6" eb="9">
      <t>セイサクショ</t>
    </rPh>
    <phoneticPr fontId="2"/>
  </si>
  <si>
    <t>渉外費支出</t>
    <rPh sb="0" eb="2">
      <t>ショウガイ</t>
    </rPh>
    <rPh sb="2" eb="3">
      <t>ヒ</t>
    </rPh>
    <rPh sb="3" eb="5">
      <t>シシュツ</t>
    </rPh>
    <phoneticPr fontId="2"/>
  </si>
  <si>
    <t>機械及び装置取得支出</t>
    <rPh sb="0" eb="2">
      <t>キカイ</t>
    </rPh>
    <rPh sb="2" eb="3">
      <t>オヨ</t>
    </rPh>
    <rPh sb="4" eb="6">
      <t>ソウチ</t>
    </rPh>
    <rPh sb="6" eb="8">
      <t>シュトク</t>
    </rPh>
    <rPh sb="8" eb="10">
      <t>シシュツ</t>
    </rPh>
    <phoneticPr fontId="2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</si>
  <si>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2"/>
  </si>
  <si>
    <t>(予備費支出）</t>
    <rPh sb="1" eb="4">
      <t>ヨビヒ</t>
    </rPh>
    <rPh sb="4" eb="6">
      <t>シシュツ</t>
    </rPh>
    <phoneticPr fontId="2"/>
  </si>
  <si>
    <t>こしのはま居宅</t>
    <rPh sb="5" eb="7">
      <t>キョタク</t>
    </rPh>
    <phoneticPr fontId="2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</si>
  <si>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2"/>
  </si>
  <si>
    <t>法人全体</t>
    <rPh sb="0" eb="2">
      <t>ホウジン</t>
    </rPh>
    <rPh sb="2" eb="4">
      <t>ゼンタイ</t>
    </rPh>
    <phoneticPr fontId="2"/>
  </si>
  <si>
    <t>歳入の部</t>
    <rPh sb="0" eb="2">
      <t>サイニュウ</t>
    </rPh>
    <rPh sb="3" eb="4">
      <t>ブ</t>
    </rPh>
    <phoneticPr fontId="2"/>
  </si>
  <si>
    <t>歳出の部</t>
    <rPh sb="0" eb="2">
      <t>サイシュツ</t>
    </rPh>
    <rPh sb="3" eb="4">
      <t>ブ</t>
    </rPh>
    <phoneticPr fontId="2"/>
  </si>
  <si>
    <t>収支差額の部</t>
    <rPh sb="0" eb="2">
      <t>シュウシ</t>
    </rPh>
    <rPh sb="2" eb="4">
      <t>サガク</t>
    </rPh>
    <rPh sb="5" eb="6">
      <t>ブ</t>
    </rPh>
    <phoneticPr fontId="2"/>
  </si>
  <si>
    <t>R2予算</t>
    <rPh sb="2" eb="4">
      <t>ヨサン</t>
    </rPh>
    <phoneticPr fontId="2"/>
  </si>
  <si>
    <t>出張所　予算（案）</t>
    <rPh sb="0" eb="2">
      <t>シュッチョウ</t>
    </rPh>
    <rPh sb="2" eb="3">
      <t>ショ</t>
    </rPh>
    <rPh sb="4" eb="6">
      <t>ヨサン</t>
    </rPh>
    <rPh sb="7" eb="8">
      <t>アン</t>
    </rPh>
    <phoneticPr fontId="2"/>
  </si>
  <si>
    <t>本所　予算（案）</t>
    <rPh sb="0" eb="2">
      <t>ホンショ</t>
    </rPh>
    <rPh sb="3" eb="5">
      <t>ヨサン</t>
    </rPh>
    <rPh sb="6" eb="7">
      <t>アン</t>
    </rPh>
    <phoneticPr fontId="2"/>
  </si>
  <si>
    <t>令和３予算</t>
    <rPh sb="0" eb="2">
      <t>レイワ</t>
    </rPh>
    <rPh sb="3" eb="5">
      <t>ヨサン</t>
    </rPh>
    <phoneticPr fontId="2"/>
  </si>
  <si>
    <t>R3予算</t>
    <rPh sb="2" eb="4">
      <t>ヨサン</t>
    </rPh>
    <phoneticPr fontId="2"/>
  </si>
  <si>
    <t>短期運営資金借入金収入</t>
    <rPh sb="0" eb="2">
      <t>タンキ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シュウニュウ</t>
    </rPh>
    <phoneticPr fontId="2"/>
  </si>
  <si>
    <t>短期運営資金借入金返済支出</t>
    <rPh sb="0" eb="2">
      <t>タンキ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ヘンサイ</t>
    </rPh>
    <rPh sb="11" eb="13">
      <t>シシュツ</t>
    </rPh>
    <phoneticPr fontId="2"/>
  </si>
  <si>
    <t>当期資金集差額合計(含む予備費支出)</t>
    <rPh sb="0" eb="4">
      <t>トウキシキン</t>
    </rPh>
    <rPh sb="4" eb="5">
      <t>シュウ</t>
    </rPh>
    <rPh sb="5" eb="7">
      <t>サガク</t>
    </rPh>
    <rPh sb="7" eb="9">
      <t>ゴウケイ</t>
    </rPh>
    <rPh sb="10" eb="11">
      <t>フク</t>
    </rPh>
    <rPh sb="12" eb="15">
      <t>ヨビヒ</t>
    </rPh>
    <rPh sb="15" eb="17">
      <t>シシュツ</t>
    </rPh>
    <phoneticPr fontId="2"/>
  </si>
  <si>
    <t>支出合計（含む予備費支出）</t>
    <rPh sb="0" eb="2">
      <t>シシュツ</t>
    </rPh>
    <rPh sb="2" eb="4">
      <t>ゴウケイ</t>
    </rPh>
    <rPh sb="5" eb="6">
      <t>フク</t>
    </rPh>
    <rPh sb="7" eb="10">
      <t>ヨビヒ</t>
    </rPh>
    <rPh sb="10" eb="12">
      <t>シシュツ</t>
    </rPh>
    <phoneticPr fontId="2"/>
  </si>
  <si>
    <t>科目間の流用は理事長に一任する。</t>
    <rPh sb="0" eb="2">
      <t>カモク</t>
    </rPh>
    <rPh sb="2" eb="3">
      <t>カン</t>
    </rPh>
    <rPh sb="4" eb="6">
      <t>リュウヨウ</t>
    </rPh>
    <rPh sb="7" eb="10">
      <t>リジチョウ</t>
    </rPh>
    <rPh sb="11" eb="13">
      <t>イチニン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</si>
</sst>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5" xfId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38" fontId="4" fillId="0" borderId="11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0" xfId="0" applyNumberFormat="1" applyFont="1" applyBorder="1">
      <alignment vertical="center"/>
    </xf>
    <xf numFmtId="38" fontId="4" fillId="0" borderId="5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4" fillId="0" borderId="13" xfId="0" applyNumberFormat="1" applyFont="1" applyBorder="1">
      <alignment vertical="center"/>
    </xf>
    <xf numFmtId="38" fontId="4" fillId="0" borderId="15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4" xfId="0" applyNumberFormat="1" applyFont="1" applyBorder="1">
      <alignment vertical="center"/>
    </xf>
    <xf numFmtId="38" fontId="4" fillId="0" borderId="11" xfId="0" applyNumberFormat="1" applyFont="1" applyBorder="1">
      <alignment vertical="center"/>
    </xf>
    <xf numFmtId="38" fontId="4" fillId="0" borderId="14" xfId="0" applyNumberFormat="1" applyFont="1" applyBorder="1">
      <alignment vertical="center"/>
    </xf>
    <xf numFmtId="38" fontId="4" fillId="0" borderId="16" xfId="0" applyNumberFormat="1" applyFont="1" applyBorder="1">
      <alignment vertical="center"/>
    </xf>
    <xf numFmtId="38" fontId="4" fillId="0" borderId="1" xfId="0" applyNumberFormat="1" applyFont="1" applyBorder="1">
      <alignment vertical="center"/>
    </xf>
    <xf numFmtId="38" fontId="4" fillId="0" borderId="3" xfId="0" applyNumberFormat="1" applyFont="1" applyBorder="1">
      <alignment vertical="center"/>
    </xf>
    <xf numFmtId="38" fontId="4" fillId="0" borderId="6" xfId="0" applyNumberFormat="1" applyFont="1" applyBorder="1">
      <alignment vertical="center"/>
    </xf>
    <xf numFmtId="38" fontId="4" fillId="0" borderId="8" xfId="0" applyNumberFormat="1" applyFont="1" applyBorder="1">
      <alignment vertical="center"/>
    </xf>
    <xf numFmtId="38" fontId="4" fillId="0" borderId="17" xfId="0" applyNumberFormat="1" applyFont="1" applyBorder="1">
      <alignment vertical="center"/>
    </xf>
    <xf numFmtId="0" fontId="0" fillId="0" borderId="0" xfId="0" applyBorder="1">
      <alignment vertical="center"/>
    </xf>
    <xf numFmtId="38" fontId="4" fillId="0" borderId="18" xfId="0" applyNumberFormat="1" applyFont="1" applyBorder="1">
      <alignment vertical="center"/>
    </xf>
    <xf numFmtId="0" fontId="3" fillId="0" borderId="0" xfId="0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12" xfId="0" applyNumberFormat="1" applyFont="1" applyBorder="1">
      <alignment vertical="center"/>
    </xf>
    <xf numFmtId="38" fontId="4" fillId="0" borderId="7" xfId="0" applyNumberFormat="1" applyFont="1" applyBorder="1">
      <alignment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2" xfId="0" applyNumberFormat="1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38" fontId="3" fillId="0" borderId="12" xfId="1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8" fontId="4" fillId="0" borderId="23" xfId="1" applyFont="1" applyBorder="1">
      <alignment vertical="center"/>
    </xf>
    <xf numFmtId="38" fontId="4" fillId="0" borderId="24" xfId="1" applyFont="1" applyBorder="1">
      <alignment vertical="center"/>
    </xf>
    <xf numFmtId="38" fontId="4" fillId="0" borderId="22" xfId="0" applyNumberFormat="1" applyFont="1" applyBorder="1">
      <alignment vertical="center"/>
    </xf>
    <xf numFmtId="38" fontId="4" fillId="0" borderId="23" xfId="0" applyNumberFormat="1" applyFont="1" applyBorder="1">
      <alignment vertical="center"/>
    </xf>
    <xf numFmtId="38" fontId="4" fillId="0" borderId="24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3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distributed" textRotation="255" indent="4"/>
    </xf>
    <xf numFmtId="0" fontId="4" fillId="0" borderId="20" xfId="0" applyFont="1" applyBorder="1" applyAlignment="1">
      <alignment horizontal="center" vertical="distributed" textRotation="255" indent="4"/>
    </xf>
    <xf numFmtId="0" fontId="4" fillId="0" borderId="21" xfId="0" applyFont="1" applyBorder="1" applyAlignment="1">
      <alignment horizontal="center" vertical="distributed" textRotation="255" indent="4"/>
    </xf>
    <xf numFmtId="0" fontId="3" fillId="0" borderId="19" xfId="0" applyFont="1" applyBorder="1" applyAlignment="1">
      <alignment horizontal="center" vertical="distributed" textRotation="255" indent="10"/>
    </xf>
    <xf numFmtId="0" fontId="4" fillId="0" borderId="20" xfId="0" applyFont="1" applyBorder="1" applyAlignment="1">
      <alignment horizontal="center" vertical="distributed" textRotation="255" indent="10"/>
    </xf>
    <xf numFmtId="0" fontId="4" fillId="0" borderId="19" xfId="0" applyFont="1" applyBorder="1" applyAlignment="1">
      <alignment horizontal="distributed" vertical="distributed" textRotation="255" indent="2"/>
    </xf>
    <xf numFmtId="0" fontId="4" fillId="0" borderId="20" xfId="0" applyFont="1" applyBorder="1" applyAlignment="1">
      <alignment horizontal="distributed" vertical="distributed" textRotation="255" indent="2"/>
    </xf>
    <xf numFmtId="0" fontId="4" fillId="0" borderId="21" xfId="0" applyFont="1" applyBorder="1" applyAlignment="1">
      <alignment horizontal="distributed" vertical="distributed" textRotation="255" indent="2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workbookViewId="0">
      <selection activeCell="Q34" sqref="Q34"/>
    </sheetView>
  </sheetViews>
  <sheetFormatPr defaultRowHeight="13.5" x14ac:dyDescent="0.15"/>
  <cols>
    <col min="1" max="2" width="2.625" customWidth="1"/>
    <col min="3" max="3" width="4.625" customWidth="1"/>
    <col min="4" max="4" width="18.625" customWidth="1"/>
    <col min="5" max="13" width="8.625" style="1" customWidth="1"/>
  </cols>
  <sheetData>
    <row r="1" spans="1:15" x14ac:dyDescent="0.15">
      <c r="A1" s="65"/>
      <c r="B1" s="78"/>
      <c r="C1" s="78"/>
      <c r="D1" s="79"/>
      <c r="E1" s="76" t="s">
        <v>79</v>
      </c>
      <c r="F1" s="77"/>
      <c r="G1" s="90"/>
      <c r="H1" s="76" t="s">
        <v>80</v>
      </c>
      <c r="I1" s="77"/>
      <c r="J1" s="90"/>
      <c r="K1" s="76" t="s">
        <v>85</v>
      </c>
      <c r="L1" s="77"/>
      <c r="M1" s="77"/>
      <c r="N1" s="65" t="s">
        <v>87</v>
      </c>
      <c r="O1" s="66"/>
    </row>
    <row r="2" spans="1:15" ht="14.25" thickBot="1" x14ac:dyDescent="0.2">
      <c r="A2" s="87"/>
      <c r="B2" s="88"/>
      <c r="C2" s="88"/>
      <c r="D2" s="89"/>
      <c r="E2" s="25" t="s">
        <v>76</v>
      </c>
      <c r="F2" s="26" t="s">
        <v>77</v>
      </c>
      <c r="G2" s="27" t="s">
        <v>78</v>
      </c>
      <c r="H2" s="25" t="s">
        <v>76</v>
      </c>
      <c r="I2" s="26" t="s">
        <v>77</v>
      </c>
      <c r="J2" s="27" t="s">
        <v>78</v>
      </c>
      <c r="K2" s="25" t="s">
        <v>76</v>
      </c>
      <c r="L2" s="26" t="s">
        <v>77</v>
      </c>
      <c r="M2" s="26" t="s">
        <v>78</v>
      </c>
      <c r="N2" s="36" t="s">
        <v>76</v>
      </c>
      <c r="O2" s="28" t="s">
        <v>77</v>
      </c>
    </row>
    <row r="3" spans="1:15" x14ac:dyDescent="0.15">
      <c r="A3" s="69" t="s">
        <v>18</v>
      </c>
      <c r="B3" s="70"/>
      <c r="C3" s="70"/>
      <c r="D3" s="71"/>
      <c r="E3" s="2"/>
      <c r="F3" s="3"/>
      <c r="G3" s="4"/>
      <c r="H3" s="2"/>
      <c r="I3" s="3"/>
      <c r="J3" s="4"/>
      <c r="K3" s="2"/>
      <c r="L3" s="3"/>
      <c r="M3" s="3"/>
      <c r="N3" s="37"/>
      <c r="O3" s="30"/>
    </row>
    <row r="4" spans="1:15" x14ac:dyDescent="0.15">
      <c r="A4" s="72" t="s">
        <v>86</v>
      </c>
      <c r="B4" s="67"/>
      <c r="C4" s="67"/>
      <c r="D4" s="68"/>
      <c r="E4" s="5">
        <v>0</v>
      </c>
      <c r="F4" s="6">
        <v>0</v>
      </c>
      <c r="G4" s="7">
        <v>0</v>
      </c>
      <c r="H4" s="5">
        <v>0</v>
      </c>
      <c r="I4" s="6">
        <v>0</v>
      </c>
      <c r="J4" s="7">
        <v>0</v>
      </c>
      <c r="K4" s="5">
        <v>1900000</v>
      </c>
      <c r="L4" s="6">
        <v>1444100</v>
      </c>
      <c r="M4" s="6">
        <f>L4-K4</f>
        <v>-455900</v>
      </c>
      <c r="N4" s="38">
        <f>E4+H4+K4</f>
        <v>1900000</v>
      </c>
      <c r="O4" s="32">
        <f>F4+I4+L4</f>
        <v>1444100</v>
      </c>
    </row>
    <row r="5" spans="1:15" x14ac:dyDescent="0.15">
      <c r="A5" s="72" t="s">
        <v>19</v>
      </c>
      <c r="B5" s="67"/>
      <c r="C5" s="67"/>
      <c r="D5" s="68"/>
      <c r="E5" s="5">
        <v>200000000</v>
      </c>
      <c r="F5" s="6">
        <v>198645701</v>
      </c>
      <c r="G5" s="7">
        <f>F5-E5</f>
        <v>-1354299</v>
      </c>
      <c r="H5" s="5">
        <v>72000000</v>
      </c>
      <c r="I5" s="6">
        <v>67579928</v>
      </c>
      <c r="J5" s="7">
        <f>I5-H5</f>
        <v>-4420072</v>
      </c>
      <c r="K5" s="5">
        <v>0</v>
      </c>
      <c r="L5" s="6">
        <v>0</v>
      </c>
      <c r="M5" s="6">
        <f t="shared" ref="M5:M62" si="0">L5-K5</f>
        <v>0</v>
      </c>
      <c r="N5" s="38">
        <f t="shared" ref="N5:N68" si="1">E5+H5+K5</f>
        <v>272000000</v>
      </c>
      <c r="O5" s="32">
        <f t="shared" ref="O5:O68" si="2">F5+I5+L5</f>
        <v>266225629</v>
      </c>
    </row>
    <row r="6" spans="1:15" x14ac:dyDescent="0.15">
      <c r="A6" s="8"/>
      <c r="B6" s="67" t="s">
        <v>0</v>
      </c>
      <c r="C6" s="67"/>
      <c r="D6" s="68"/>
      <c r="E6" s="5">
        <v>200000000</v>
      </c>
      <c r="F6" s="6">
        <v>198645701</v>
      </c>
      <c r="G6" s="7">
        <f t="shared" ref="G6:G64" si="3">F6-E6</f>
        <v>-1354299</v>
      </c>
      <c r="H6" s="5">
        <v>72000000</v>
      </c>
      <c r="I6" s="6">
        <v>67579928</v>
      </c>
      <c r="J6" s="7">
        <f t="shared" ref="J6:J62" si="4">I6-H6</f>
        <v>-4420072</v>
      </c>
      <c r="K6" s="5">
        <v>0</v>
      </c>
      <c r="L6" s="6">
        <v>0</v>
      </c>
      <c r="M6" s="6">
        <f t="shared" si="0"/>
        <v>0</v>
      </c>
      <c r="N6" s="38">
        <f t="shared" si="1"/>
        <v>272000000</v>
      </c>
      <c r="O6" s="32">
        <f t="shared" si="2"/>
        <v>266225629</v>
      </c>
    </row>
    <row r="7" spans="1:15" x14ac:dyDescent="0.15">
      <c r="A7" s="72" t="s">
        <v>1</v>
      </c>
      <c r="B7" s="67"/>
      <c r="C7" s="67"/>
      <c r="D7" s="68"/>
      <c r="E7" s="5">
        <v>120000</v>
      </c>
      <c r="F7" s="6">
        <v>120000</v>
      </c>
      <c r="G7" s="7">
        <f t="shared" si="3"/>
        <v>0</v>
      </c>
      <c r="H7" s="5">
        <v>1000</v>
      </c>
      <c r="I7" s="6">
        <v>0</v>
      </c>
      <c r="J7" s="7">
        <f t="shared" si="4"/>
        <v>-1000</v>
      </c>
      <c r="K7" s="5">
        <v>0</v>
      </c>
      <c r="L7" s="6">
        <v>0</v>
      </c>
      <c r="M7" s="6">
        <f t="shared" si="0"/>
        <v>0</v>
      </c>
      <c r="N7" s="38">
        <f t="shared" si="1"/>
        <v>121000</v>
      </c>
      <c r="O7" s="32">
        <f t="shared" si="2"/>
        <v>120000</v>
      </c>
    </row>
    <row r="8" spans="1:15" x14ac:dyDescent="0.15">
      <c r="A8" s="72" t="s">
        <v>2</v>
      </c>
      <c r="B8" s="67"/>
      <c r="C8" s="67"/>
      <c r="D8" s="68"/>
      <c r="E8" s="5">
        <v>1000</v>
      </c>
      <c r="F8" s="6">
        <v>1068</v>
      </c>
      <c r="G8" s="7">
        <f t="shared" si="3"/>
        <v>68</v>
      </c>
      <c r="H8" s="5">
        <v>1000</v>
      </c>
      <c r="I8" s="6">
        <v>11</v>
      </c>
      <c r="J8" s="7">
        <f t="shared" si="4"/>
        <v>-989</v>
      </c>
      <c r="K8" s="5">
        <v>1000</v>
      </c>
      <c r="L8" s="6">
        <v>38</v>
      </c>
      <c r="M8" s="6">
        <f t="shared" si="0"/>
        <v>-962</v>
      </c>
      <c r="N8" s="38">
        <f t="shared" si="1"/>
        <v>3000</v>
      </c>
      <c r="O8" s="32">
        <f t="shared" si="2"/>
        <v>1117</v>
      </c>
    </row>
    <row r="9" spans="1:15" x14ac:dyDescent="0.15">
      <c r="A9" s="72" t="s">
        <v>3</v>
      </c>
      <c r="B9" s="67"/>
      <c r="C9" s="67"/>
      <c r="D9" s="68"/>
      <c r="E9" s="5">
        <v>1000</v>
      </c>
      <c r="F9" s="6">
        <v>297428</v>
      </c>
      <c r="G9" s="7">
        <f t="shared" si="3"/>
        <v>296428</v>
      </c>
      <c r="H9" s="5">
        <v>1000</v>
      </c>
      <c r="I9" s="6">
        <v>0</v>
      </c>
      <c r="J9" s="7">
        <f t="shared" si="4"/>
        <v>-1000</v>
      </c>
      <c r="K9" s="5">
        <v>1000</v>
      </c>
      <c r="L9" s="6">
        <v>0</v>
      </c>
      <c r="M9" s="6">
        <f t="shared" si="0"/>
        <v>-1000</v>
      </c>
      <c r="N9" s="38">
        <f t="shared" si="1"/>
        <v>3000</v>
      </c>
      <c r="O9" s="32">
        <f t="shared" si="2"/>
        <v>297428</v>
      </c>
    </row>
    <row r="10" spans="1:15" x14ac:dyDescent="0.15">
      <c r="A10" s="8"/>
      <c r="B10" s="67" t="s">
        <v>4</v>
      </c>
      <c r="C10" s="67"/>
      <c r="D10" s="68"/>
      <c r="E10" s="5">
        <v>1000</v>
      </c>
      <c r="F10" s="6">
        <v>297428</v>
      </c>
      <c r="G10" s="7">
        <f t="shared" si="3"/>
        <v>296428</v>
      </c>
      <c r="H10" s="5">
        <v>1000</v>
      </c>
      <c r="I10" s="6">
        <v>0</v>
      </c>
      <c r="J10" s="7">
        <f t="shared" si="4"/>
        <v>-1000</v>
      </c>
      <c r="K10" s="5">
        <v>1000</v>
      </c>
      <c r="L10" s="6">
        <v>0</v>
      </c>
      <c r="M10" s="6">
        <f t="shared" si="0"/>
        <v>-1000</v>
      </c>
      <c r="N10" s="38">
        <f t="shared" si="1"/>
        <v>3000</v>
      </c>
      <c r="O10" s="32">
        <f t="shared" si="2"/>
        <v>297428</v>
      </c>
    </row>
    <row r="11" spans="1:15" x14ac:dyDescent="0.15">
      <c r="A11" s="8"/>
      <c r="B11" s="9"/>
      <c r="C11" s="67" t="s">
        <v>4</v>
      </c>
      <c r="D11" s="68"/>
      <c r="E11" s="5">
        <v>1000</v>
      </c>
      <c r="F11" s="6">
        <v>297428</v>
      </c>
      <c r="G11" s="7">
        <f t="shared" si="3"/>
        <v>296428</v>
      </c>
      <c r="H11" s="5">
        <v>1000</v>
      </c>
      <c r="I11" s="6">
        <v>0</v>
      </c>
      <c r="J11" s="7">
        <f t="shared" si="4"/>
        <v>-1000</v>
      </c>
      <c r="K11" s="5">
        <v>1000</v>
      </c>
      <c r="L11" s="6">
        <v>0</v>
      </c>
      <c r="M11" s="6">
        <f t="shared" si="0"/>
        <v>-1000</v>
      </c>
      <c r="N11" s="38">
        <f t="shared" si="1"/>
        <v>3000</v>
      </c>
      <c r="O11" s="32">
        <f t="shared" si="2"/>
        <v>297428</v>
      </c>
    </row>
    <row r="12" spans="1:15" x14ac:dyDescent="0.15">
      <c r="A12" s="72" t="s">
        <v>5</v>
      </c>
      <c r="B12" s="67"/>
      <c r="C12" s="67"/>
      <c r="D12" s="68"/>
      <c r="E12" s="5">
        <f>E9+E8+E7+E5</f>
        <v>200122000</v>
      </c>
      <c r="F12" s="6">
        <f>F9+F8+F7+F5</f>
        <v>199064197</v>
      </c>
      <c r="G12" s="7">
        <f t="shared" si="3"/>
        <v>-1057803</v>
      </c>
      <c r="H12" s="5">
        <v>72003000</v>
      </c>
      <c r="I12" s="6">
        <v>67579939</v>
      </c>
      <c r="J12" s="7">
        <f t="shared" si="4"/>
        <v>-4423061</v>
      </c>
      <c r="K12" s="5">
        <v>1902000</v>
      </c>
      <c r="L12" s="6">
        <v>1444138</v>
      </c>
      <c r="M12" s="6">
        <f t="shared" si="0"/>
        <v>-457862</v>
      </c>
      <c r="N12" s="38">
        <f t="shared" si="1"/>
        <v>274027000</v>
      </c>
      <c r="O12" s="32">
        <f t="shared" si="2"/>
        <v>268088274</v>
      </c>
    </row>
    <row r="13" spans="1:15" x14ac:dyDescent="0.15">
      <c r="A13" s="73" t="s">
        <v>6</v>
      </c>
      <c r="B13" s="74"/>
      <c r="C13" s="74"/>
      <c r="D13" s="75"/>
      <c r="E13" s="10"/>
      <c r="F13" s="11"/>
      <c r="G13" s="12"/>
      <c r="H13" s="10"/>
      <c r="I13" s="11"/>
      <c r="J13" s="12"/>
      <c r="K13" s="10"/>
      <c r="L13" s="11"/>
      <c r="M13" s="11"/>
      <c r="N13" s="39"/>
      <c r="O13" s="33"/>
    </row>
    <row r="14" spans="1:15" x14ac:dyDescent="0.15">
      <c r="A14" s="8"/>
      <c r="B14" s="67" t="s">
        <v>8</v>
      </c>
      <c r="C14" s="67"/>
      <c r="D14" s="68"/>
      <c r="E14" s="5">
        <v>0</v>
      </c>
      <c r="F14" s="6">
        <v>11680</v>
      </c>
      <c r="G14" s="7">
        <f t="shared" si="3"/>
        <v>11680</v>
      </c>
      <c r="H14" s="5">
        <v>0</v>
      </c>
      <c r="I14" s="6">
        <v>0</v>
      </c>
      <c r="J14" s="7">
        <f t="shared" si="4"/>
        <v>0</v>
      </c>
      <c r="K14" s="5">
        <v>0</v>
      </c>
      <c r="L14" s="6">
        <v>0</v>
      </c>
      <c r="M14" s="6">
        <f t="shared" si="0"/>
        <v>0</v>
      </c>
      <c r="N14" s="38">
        <f t="shared" si="1"/>
        <v>0</v>
      </c>
      <c r="O14" s="32">
        <f t="shared" si="2"/>
        <v>11680</v>
      </c>
    </row>
    <row r="15" spans="1:15" x14ac:dyDescent="0.15">
      <c r="A15" s="8"/>
      <c r="B15" s="9"/>
      <c r="C15" s="67" t="s">
        <v>7</v>
      </c>
      <c r="D15" s="68"/>
      <c r="E15" s="5">
        <v>0</v>
      </c>
      <c r="F15" s="6">
        <v>11680</v>
      </c>
      <c r="G15" s="7">
        <f t="shared" si="3"/>
        <v>11680</v>
      </c>
      <c r="H15" s="5">
        <v>0</v>
      </c>
      <c r="I15" s="6">
        <v>0</v>
      </c>
      <c r="J15" s="7">
        <f t="shared" si="4"/>
        <v>0</v>
      </c>
      <c r="K15" s="5">
        <v>0</v>
      </c>
      <c r="L15" s="6">
        <v>0</v>
      </c>
      <c r="M15" s="6">
        <f t="shared" si="0"/>
        <v>0</v>
      </c>
      <c r="N15" s="38">
        <f t="shared" si="1"/>
        <v>0</v>
      </c>
      <c r="O15" s="32">
        <f t="shared" si="2"/>
        <v>11680</v>
      </c>
    </row>
    <row r="16" spans="1:15" x14ac:dyDescent="0.15">
      <c r="A16" s="83" t="s">
        <v>17</v>
      </c>
      <c r="B16" s="84"/>
      <c r="C16" s="84"/>
      <c r="D16" s="85"/>
      <c r="E16" s="13">
        <v>0</v>
      </c>
      <c r="F16" s="14">
        <v>11680</v>
      </c>
      <c r="G16" s="15">
        <f t="shared" si="3"/>
        <v>11680</v>
      </c>
      <c r="H16" s="13">
        <v>0</v>
      </c>
      <c r="I16" s="14">
        <v>0</v>
      </c>
      <c r="J16" s="15">
        <f t="shared" si="4"/>
        <v>0</v>
      </c>
      <c r="K16" s="13">
        <v>0</v>
      </c>
      <c r="L16" s="14">
        <v>0</v>
      </c>
      <c r="M16" s="14">
        <f t="shared" si="0"/>
        <v>0</v>
      </c>
      <c r="N16" s="40">
        <f t="shared" si="1"/>
        <v>0</v>
      </c>
      <c r="O16" s="34">
        <f t="shared" si="2"/>
        <v>11680</v>
      </c>
    </row>
    <row r="17" spans="1:15" x14ac:dyDescent="0.15">
      <c r="A17" s="73" t="s">
        <v>9</v>
      </c>
      <c r="B17" s="74"/>
      <c r="C17" s="74"/>
      <c r="D17" s="75"/>
      <c r="E17" s="10"/>
      <c r="F17" s="11"/>
      <c r="G17" s="12"/>
      <c r="H17" s="10"/>
      <c r="I17" s="11"/>
      <c r="J17" s="12"/>
      <c r="K17" s="10"/>
      <c r="L17" s="11"/>
      <c r="M17" s="11"/>
      <c r="N17" s="39"/>
      <c r="O17" s="33"/>
    </row>
    <row r="18" spans="1:15" x14ac:dyDescent="0.15">
      <c r="A18" s="8"/>
      <c r="B18" s="67" t="s">
        <v>11</v>
      </c>
      <c r="C18" s="67"/>
      <c r="D18" s="68"/>
      <c r="E18" s="5">
        <v>4000000</v>
      </c>
      <c r="F18" s="6">
        <v>928800</v>
      </c>
      <c r="G18" s="7">
        <f t="shared" si="3"/>
        <v>-3071200</v>
      </c>
      <c r="H18" s="5">
        <v>2500000</v>
      </c>
      <c r="I18" s="6">
        <v>0</v>
      </c>
      <c r="J18" s="7">
        <f t="shared" si="4"/>
        <v>-2500000</v>
      </c>
      <c r="K18" s="5">
        <v>0</v>
      </c>
      <c r="L18" s="6">
        <v>0</v>
      </c>
      <c r="M18" s="6">
        <f t="shared" si="0"/>
        <v>0</v>
      </c>
      <c r="N18" s="38">
        <f t="shared" si="1"/>
        <v>6500000</v>
      </c>
      <c r="O18" s="32">
        <f t="shared" si="2"/>
        <v>928800</v>
      </c>
    </row>
    <row r="19" spans="1:15" x14ac:dyDescent="0.15">
      <c r="A19" s="8"/>
      <c r="B19" s="9"/>
      <c r="C19" s="67" t="s">
        <v>10</v>
      </c>
      <c r="D19" s="68"/>
      <c r="E19" s="5">
        <v>1000000</v>
      </c>
      <c r="F19" s="6">
        <v>928800</v>
      </c>
      <c r="G19" s="7">
        <f t="shared" si="3"/>
        <v>-71200</v>
      </c>
      <c r="H19" s="5">
        <v>1500000</v>
      </c>
      <c r="I19" s="6">
        <v>0</v>
      </c>
      <c r="J19" s="7">
        <f t="shared" si="4"/>
        <v>-1500000</v>
      </c>
      <c r="K19" s="5">
        <v>0</v>
      </c>
      <c r="L19" s="6">
        <v>0</v>
      </c>
      <c r="M19" s="6">
        <f t="shared" si="0"/>
        <v>0</v>
      </c>
      <c r="N19" s="38">
        <f t="shared" si="1"/>
        <v>2500000</v>
      </c>
      <c r="O19" s="32">
        <f t="shared" si="2"/>
        <v>928800</v>
      </c>
    </row>
    <row r="20" spans="1:15" x14ac:dyDescent="0.15">
      <c r="A20" s="8"/>
      <c r="B20" s="9"/>
      <c r="C20" s="67" t="s">
        <v>13</v>
      </c>
      <c r="D20" s="68"/>
      <c r="E20" s="5">
        <v>3000000</v>
      </c>
      <c r="F20" s="6">
        <v>0</v>
      </c>
      <c r="G20" s="7">
        <f t="shared" si="3"/>
        <v>-3000000</v>
      </c>
      <c r="H20" s="5">
        <v>1000000</v>
      </c>
      <c r="I20" s="6">
        <v>0</v>
      </c>
      <c r="J20" s="7">
        <f t="shared" si="4"/>
        <v>-1000000</v>
      </c>
      <c r="K20" s="5">
        <v>0</v>
      </c>
      <c r="L20" s="6">
        <v>0</v>
      </c>
      <c r="M20" s="6">
        <f t="shared" si="0"/>
        <v>0</v>
      </c>
      <c r="N20" s="38">
        <f t="shared" si="1"/>
        <v>4000000</v>
      </c>
      <c r="O20" s="32">
        <f t="shared" si="2"/>
        <v>0</v>
      </c>
    </row>
    <row r="21" spans="1:15" x14ac:dyDescent="0.15">
      <c r="A21" s="8"/>
      <c r="B21" s="67" t="s">
        <v>14</v>
      </c>
      <c r="C21" s="67"/>
      <c r="D21" s="68"/>
      <c r="E21" s="5">
        <v>1000</v>
      </c>
      <c r="F21" s="6">
        <v>0</v>
      </c>
      <c r="G21" s="7">
        <f t="shared" si="3"/>
        <v>-1000</v>
      </c>
      <c r="H21" s="5">
        <v>1000</v>
      </c>
      <c r="I21" s="6">
        <v>0</v>
      </c>
      <c r="J21" s="7">
        <f t="shared" si="4"/>
        <v>-1000</v>
      </c>
      <c r="K21" s="5">
        <v>1000000</v>
      </c>
      <c r="L21" s="6">
        <v>0</v>
      </c>
      <c r="M21" s="6">
        <f t="shared" si="0"/>
        <v>-1000000</v>
      </c>
      <c r="N21" s="38">
        <f t="shared" si="1"/>
        <v>1002000</v>
      </c>
      <c r="O21" s="32">
        <f t="shared" si="2"/>
        <v>0</v>
      </c>
    </row>
    <row r="22" spans="1:15" x14ac:dyDescent="0.15">
      <c r="A22" s="8"/>
      <c r="B22" s="67" t="s">
        <v>15</v>
      </c>
      <c r="C22" s="67"/>
      <c r="D22" s="68"/>
      <c r="E22" s="5">
        <v>601000</v>
      </c>
      <c r="F22" s="6">
        <v>6500000</v>
      </c>
      <c r="G22" s="7">
        <f t="shared" si="3"/>
        <v>5899000</v>
      </c>
      <c r="H22" s="5">
        <v>1000</v>
      </c>
      <c r="I22" s="6">
        <v>0</v>
      </c>
      <c r="J22" s="7">
        <f t="shared" si="4"/>
        <v>-1000</v>
      </c>
      <c r="K22" s="5">
        <v>0</v>
      </c>
      <c r="L22" s="6">
        <v>0</v>
      </c>
      <c r="M22" s="6">
        <f t="shared" si="0"/>
        <v>0</v>
      </c>
      <c r="N22" s="38">
        <f t="shared" si="1"/>
        <v>602000</v>
      </c>
      <c r="O22" s="32">
        <f t="shared" si="2"/>
        <v>6500000</v>
      </c>
    </row>
    <row r="23" spans="1:15" x14ac:dyDescent="0.15">
      <c r="A23" s="83" t="s">
        <v>16</v>
      </c>
      <c r="B23" s="84"/>
      <c r="C23" s="84"/>
      <c r="D23" s="85"/>
      <c r="E23" s="13">
        <f>E22+E21+E18</f>
        <v>4602000</v>
      </c>
      <c r="F23" s="14">
        <v>7428800</v>
      </c>
      <c r="G23" s="15">
        <f t="shared" si="3"/>
        <v>2826800</v>
      </c>
      <c r="H23" s="13">
        <v>2502000</v>
      </c>
      <c r="I23" s="14">
        <v>0</v>
      </c>
      <c r="J23" s="15">
        <f t="shared" si="4"/>
        <v>-2502000</v>
      </c>
      <c r="K23" s="13">
        <v>1000000</v>
      </c>
      <c r="L23" s="14">
        <v>0</v>
      </c>
      <c r="M23" s="14">
        <f t="shared" si="0"/>
        <v>-1000000</v>
      </c>
      <c r="N23" s="40">
        <f t="shared" si="1"/>
        <v>8104000</v>
      </c>
      <c r="O23" s="34">
        <f t="shared" si="2"/>
        <v>7428800</v>
      </c>
    </row>
    <row r="24" spans="1:15" ht="14.25" thickBot="1" x14ac:dyDescent="0.2">
      <c r="A24" s="80" t="s">
        <v>75</v>
      </c>
      <c r="B24" s="81"/>
      <c r="C24" s="81"/>
      <c r="D24" s="82"/>
      <c r="E24" s="16">
        <f>E23+E16+E12</f>
        <v>204724000</v>
      </c>
      <c r="F24" s="17">
        <f>F23+F16+F12</f>
        <v>206504677</v>
      </c>
      <c r="G24" s="18">
        <f t="shared" si="3"/>
        <v>1780677</v>
      </c>
      <c r="H24" s="16">
        <f>H23+H16+H12</f>
        <v>74505000</v>
      </c>
      <c r="I24" s="17">
        <f>I23+I16+I12</f>
        <v>67579939</v>
      </c>
      <c r="J24" s="18">
        <f t="shared" si="4"/>
        <v>-6925061</v>
      </c>
      <c r="K24" s="16">
        <f>K23+K16+K12</f>
        <v>2902000</v>
      </c>
      <c r="L24" s="17">
        <f>L23+L16+L12</f>
        <v>1444138</v>
      </c>
      <c r="M24" s="17">
        <f t="shared" si="0"/>
        <v>-1457862</v>
      </c>
      <c r="N24" s="41">
        <f t="shared" si="1"/>
        <v>282131000</v>
      </c>
      <c r="O24" s="35">
        <f t="shared" si="2"/>
        <v>275528754</v>
      </c>
    </row>
    <row r="25" spans="1:15" x14ac:dyDescent="0.15">
      <c r="A25" s="72" t="s">
        <v>20</v>
      </c>
      <c r="B25" s="67"/>
      <c r="C25" s="67"/>
      <c r="D25" s="68"/>
      <c r="E25" s="5"/>
      <c r="F25" s="6"/>
      <c r="G25" s="7"/>
      <c r="H25" s="5"/>
      <c r="I25" s="6"/>
      <c r="J25" s="7"/>
      <c r="K25" s="5"/>
      <c r="L25" s="6"/>
      <c r="M25" s="6"/>
      <c r="N25" s="42"/>
      <c r="O25" s="43"/>
    </row>
    <row r="26" spans="1:15" x14ac:dyDescent="0.15">
      <c r="A26" s="8"/>
      <c r="B26" s="67" t="s">
        <v>21</v>
      </c>
      <c r="C26" s="67"/>
      <c r="D26" s="68"/>
      <c r="E26" s="5">
        <f>SUM(E27:E30)</f>
        <v>95500000</v>
      </c>
      <c r="F26" s="6">
        <f>SUM(F27:F30)</f>
        <v>92793312</v>
      </c>
      <c r="G26" s="7">
        <f t="shared" si="3"/>
        <v>-2706688</v>
      </c>
      <c r="H26" s="5">
        <f>SUM(H27:H30)</f>
        <v>33200000</v>
      </c>
      <c r="I26" s="6">
        <f>SUM(I27:I30)</f>
        <v>26460617</v>
      </c>
      <c r="J26" s="7">
        <f t="shared" si="4"/>
        <v>-6739383</v>
      </c>
      <c r="K26" s="5">
        <v>2450000</v>
      </c>
      <c r="L26" s="6">
        <v>2589472</v>
      </c>
      <c r="M26" s="6">
        <f t="shared" si="0"/>
        <v>139472</v>
      </c>
      <c r="N26" s="38">
        <f t="shared" si="1"/>
        <v>131150000</v>
      </c>
      <c r="O26" s="32">
        <f t="shared" si="2"/>
        <v>121843401</v>
      </c>
    </row>
    <row r="27" spans="1:15" x14ac:dyDescent="0.15">
      <c r="A27" s="8"/>
      <c r="B27" s="9"/>
      <c r="C27" s="67" t="s">
        <v>22</v>
      </c>
      <c r="D27" s="68"/>
      <c r="E27" s="5">
        <v>68000000</v>
      </c>
      <c r="F27" s="6">
        <v>66565457</v>
      </c>
      <c r="G27" s="7">
        <f t="shared" si="3"/>
        <v>-1434543</v>
      </c>
      <c r="H27" s="5">
        <v>22600000</v>
      </c>
      <c r="I27" s="6">
        <v>19404537</v>
      </c>
      <c r="J27" s="7">
        <f t="shared" si="4"/>
        <v>-3195463</v>
      </c>
      <c r="K27" s="5">
        <v>2200000</v>
      </c>
      <c r="L27" s="6">
        <v>2216100</v>
      </c>
      <c r="M27" s="6">
        <f t="shared" si="0"/>
        <v>16100</v>
      </c>
      <c r="N27" s="38">
        <f t="shared" si="1"/>
        <v>92800000</v>
      </c>
      <c r="O27" s="32">
        <f t="shared" si="2"/>
        <v>88186094</v>
      </c>
    </row>
    <row r="28" spans="1:15" x14ac:dyDescent="0.15">
      <c r="A28" s="8"/>
      <c r="B28" s="9"/>
      <c r="C28" s="67" t="s">
        <v>23</v>
      </c>
      <c r="D28" s="68"/>
      <c r="E28" s="5">
        <v>14000000</v>
      </c>
      <c r="F28" s="6">
        <v>13185320</v>
      </c>
      <c r="G28" s="7">
        <f t="shared" si="3"/>
        <v>-814680</v>
      </c>
      <c r="H28" s="5">
        <v>6500000</v>
      </c>
      <c r="I28" s="6">
        <v>4069400</v>
      </c>
      <c r="J28" s="7">
        <f t="shared" si="4"/>
        <v>-2430600</v>
      </c>
      <c r="K28" s="5">
        <v>0</v>
      </c>
      <c r="L28" s="6">
        <v>70000</v>
      </c>
      <c r="M28" s="6">
        <f t="shared" si="0"/>
        <v>70000</v>
      </c>
      <c r="N28" s="38">
        <f t="shared" si="1"/>
        <v>20500000</v>
      </c>
      <c r="O28" s="32">
        <f t="shared" si="2"/>
        <v>17324720</v>
      </c>
    </row>
    <row r="29" spans="1:15" x14ac:dyDescent="0.15">
      <c r="A29" s="8"/>
      <c r="B29" s="9"/>
      <c r="C29" s="67" t="s">
        <v>24</v>
      </c>
      <c r="D29" s="68"/>
      <c r="E29" s="5">
        <v>500000</v>
      </c>
      <c r="F29" s="6">
        <v>0</v>
      </c>
      <c r="G29" s="7">
        <f t="shared" si="3"/>
        <v>-500000</v>
      </c>
      <c r="H29" s="5">
        <v>0</v>
      </c>
      <c r="I29" s="6">
        <v>0</v>
      </c>
      <c r="J29" s="7">
        <f t="shared" si="4"/>
        <v>0</v>
      </c>
      <c r="K29" s="5">
        <v>0</v>
      </c>
      <c r="L29" s="6">
        <v>0</v>
      </c>
      <c r="M29" s="6">
        <f t="shared" si="0"/>
        <v>0</v>
      </c>
      <c r="N29" s="38">
        <f t="shared" si="1"/>
        <v>500000</v>
      </c>
      <c r="O29" s="32">
        <f t="shared" si="2"/>
        <v>0</v>
      </c>
    </row>
    <row r="30" spans="1:15" x14ac:dyDescent="0.15">
      <c r="A30" s="8"/>
      <c r="B30" s="9"/>
      <c r="C30" s="67" t="s">
        <v>25</v>
      </c>
      <c r="D30" s="68"/>
      <c r="E30" s="5">
        <v>13000000</v>
      </c>
      <c r="F30" s="6">
        <v>13042535</v>
      </c>
      <c r="G30" s="7">
        <f t="shared" si="3"/>
        <v>42535</v>
      </c>
      <c r="H30" s="5">
        <v>4100000</v>
      </c>
      <c r="I30" s="6">
        <v>2986680</v>
      </c>
      <c r="J30" s="7">
        <f t="shared" si="4"/>
        <v>-1113320</v>
      </c>
      <c r="K30" s="5">
        <v>250000</v>
      </c>
      <c r="L30" s="6">
        <v>303372</v>
      </c>
      <c r="M30" s="6">
        <f t="shared" si="0"/>
        <v>53372</v>
      </c>
      <c r="N30" s="38">
        <f t="shared" si="1"/>
        <v>17350000</v>
      </c>
      <c r="O30" s="32">
        <f t="shared" si="2"/>
        <v>16332587</v>
      </c>
    </row>
    <row r="31" spans="1:15" x14ac:dyDescent="0.15">
      <c r="A31" s="8"/>
      <c r="B31" s="67" t="s">
        <v>26</v>
      </c>
      <c r="C31" s="67"/>
      <c r="D31" s="68"/>
      <c r="E31" s="5">
        <f>E32</f>
        <v>72000000</v>
      </c>
      <c r="F31" s="6">
        <f>F32</f>
        <v>70823558</v>
      </c>
      <c r="G31" s="7">
        <f t="shared" si="3"/>
        <v>-1176442</v>
      </c>
      <c r="H31" s="5">
        <v>30000000</v>
      </c>
      <c r="I31" s="6">
        <v>26414811</v>
      </c>
      <c r="J31" s="7">
        <f t="shared" si="4"/>
        <v>-3585189</v>
      </c>
      <c r="K31" s="5">
        <v>0</v>
      </c>
      <c r="L31" s="6">
        <v>0</v>
      </c>
      <c r="M31" s="6">
        <f t="shared" si="0"/>
        <v>0</v>
      </c>
      <c r="N31" s="38">
        <f t="shared" si="1"/>
        <v>102000000</v>
      </c>
      <c r="O31" s="32">
        <f t="shared" si="2"/>
        <v>97238369</v>
      </c>
    </row>
    <row r="32" spans="1:15" x14ac:dyDescent="0.15">
      <c r="A32" s="8"/>
      <c r="B32" s="9"/>
      <c r="C32" s="67" t="s">
        <v>27</v>
      </c>
      <c r="D32" s="68"/>
      <c r="E32" s="5">
        <v>72000000</v>
      </c>
      <c r="F32" s="6">
        <v>70823558</v>
      </c>
      <c r="G32" s="7">
        <f t="shared" si="3"/>
        <v>-1176442</v>
      </c>
      <c r="H32" s="5">
        <v>30000000</v>
      </c>
      <c r="I32" s="6">
        <v>26236071</v>
      </c>
      <c r="J32" s="7">
        <f t="shared" si="4"/>
        <v>-3763929</v>
      </c>
      <c r="K32" s="5">
        <v>0</v>
      </c>
      <c r="L32" s="6">
        <v>0</v>
      </c>
      <c r="M32" s="6">
        <f t="shared" si="0"/>
        <v>0</v>
      </c>
      <c r="N32" s="38">
        <f t="shared" si="1"/>
        <v>102000000</v>
      </c>
      <c r="O32" s="32">
        <f t="shared" si="2"/>
        <v>97059629</v>
      </c>
    </row>
    <row r="33" spans="1:15" x14ac:dyDescent="0.15">
      <c r="A33" s="8"/>
      <c r="B33" s="9"/>
      <c r="C33" s="67" t="s">
        <v>51</v>
      </c>
      <c r="D33" s="68"/>
      <c r="E33" s="5">
        <v>0</v>
      </c>
      <c r="F33" s="6">
        <v>0</v>
      </c>
      <c r="G33" s="7">
        <f t="shared" si="3"/>
        <v>0</v>
      </c>
      <c r="H33" s="5">
        <v>0</v>
      </c>
      <c r="I33" s="6">
        <v>178740</v>
      </c>
      <c r="J33" s="7">
        <f t="shared" si="4"/>
        <v>178740</v>
      </c>
      <c r="K33" s="5">
        <v>0</v>
      </c>
      <c r="L33" s="6">
        <v>0</v>
      </c>
      <c r="M33" s="6">
        <f t="shared" si="0"/>
        <v>0</v>
      </c>
      <c r="N33" s="38">
        <f t="shared" si="1"/>
        <v>0</v>
      </c>
      <c r="O33" s="32">
        <f t="shared" si="2"/>
        <v>178740</v>
      </c>
    </row>
    <row r="34" spans="1:15" x14ac:dyDescent="0.15">
      <c r="A34" s="8"/>
      <c r="B34" s="67" t="s">
        <v>28</v>
      </c>
      <c r="C34" s="67"/>
      <c r="D34" s="68"/>
      <c r="E34" s="5">
        <v>28300000</v>
      </c>
      <c r="F34" s="6">
        <v>27283262</v>
      </c>
      <c r="G34" s="7">
        <f t="shared" si="3"/>
        <v>-1016738</v>
      </c>
      <c r="H34" s="5">
        <v>7750000</v>
      </c>
      <c r="I34" s="6">
        <v>5321431</v>
      </c>
      <c r="J34" s="7">
        <f t="shared" si="4"/>
        <v>-2428569</v>
      </c>
      <c r="K34" s="5">
        <v>415000</v>
      </c>
      <c r="L34" s="6">
        <v>501186</v>
      </c>
      <c r="M34" s="6">
        <f t="shared" si="0"/>
        <v>86186</v>
      </c>
      <c r="N34" s="38">
        <f t="shared" si="1"/>
        <v>36465000</v>
      </c>
      <c r="O34" s="32">
        <f t="shared" si="2"/>
        <v>33105879</v>
      </c>
    </row>
    <row r="35" spans="1:15" x14ac:dyDescent="0.15">
      <c r="A35" s="8"/>
      <c r="B35" s="9"/>
      <c r="C35" s="67" t="s">
        <v>29</v>
      </c>
      <c r="D35" s="68"/>
      <c r="E35" s="5">
        <v>1300000</v>
      </c>
      <c r="F35" s="6">
        <v>1361042</v>
      </c>
      <c r="G35" s="7">
        <f t="shared" si="3"/>
        <v>61042</v>
      </c>
      <c r="H35" s="5">
        <v>350000</v>
      </c>
      <c r="I35" s="6">
        <v>229804</v>
      </c>
      <c r="J35" s="7">
        <f t="shared" si="4"/>
        <v>-120196</v>
      </c>
      <c r="K35" s="5">
        <v>0</v>
      </c>
      <c r="L35" s="6">
        <v>0</v>
      </c>
      <c r="M35" s="6">
        <f t="shared" si="0"/>
        <v>0</v>
      </c>
      <c r="N35" s="38">
        <f t="shared" si="1"/>
        <v>1650000</v>
      </c>
      <c r="O35" s="32">
        <f t="shared" si="2"/>
        <v>1590846</v>
      </c>
    </row>
    <row r="36" spans="1:15" x14ac:dyDescent="0.15">
      <c r="A36" s="8"/>
      <c r="B36" s="9"/>
      <c r="C36" s="67" t="s">
        <v>30</v>
      </c>
      <c r="D36" s="68"/>
      <c r="E36" s="5">
        <v>200000</v>
      </c>
      <c r="F36" s="6">
        <v>0</v>
      </c>
      <c r="G36" s="7">
        <f t="shared" si="3"/>
        <v>-200000</v>
      </c>
      <c r="H36" s="5">
        <v>100000</v>
      </c>
      <c r="I36" s="6">
        <v>0</v>
      </c>
      <c r="J36" s="7">
        <f t="shared" si="4"/>
        <v>-100000</v>
      </c>
      <c r="K36" s="5">
        <v>0</v>
      </c>
      <c r="L36" s="6">
        <v>0</v>
      </c>
      <c r="M36" s="6">
        <f t="shared" si="0"/>
        <v>0</v>
      </c>
      <c r="N36" s="38">
        <f t="shared" si="1"/>
        <v>300000</v>
      </c>
      <c r="O36" s="32">
        <f t="shared" si="2"/>
        <v>0</v>
      </c>
    </row>
    <row r="37" spans="1:15" x14ac:dyDescent="0.15">
      <c r="A37" s="8"/>
      <c r="B37" s="9"/>
      <c r="C37" s="67" t="s">
        <v>31</v>
      </c>
      <c r="D37" s="68"/>
      <c r="E37" s="5">
        <v>1000000</v>
      </c>
      <c r="F37" s="6">
        <v>2861179</v>
      </c>
      <c r="G37" s="7">
        <f t="shared" si="3"/>
        <v>1861179</v>
      </c>
      <c r="H37" s="5">
        <v>200000</v>
      </c>
      <c r="I37" s="6">
        <v>1027593</v>
      </c>
      <c r="J37" s="7">
        <f t="shared" si="4"/>
        <v>827593</v>
      </c>
      <c r="K37" s="5">
        <v>5000</v>
      </c>
      <c r="L37" s="6">
        <v>2100</v>
      </c>
      <c r="M37" s="6">
        <f t="shared" si="0"/>
        <v>-2900</v>
      </c>
      <c r="N37" s="38">
        <f t="shared" si="1"/>
        <v>1205000</v>
      </c>
      <c r="O37" s="32">
        <f t="shared" si="2"/>
        <v>3890872</v>
      </c>
    </row>
    <row r="38" spans="1:15" x14ac:dyDescent="0.15">
      <c r="A38" s="8"/>
      <c r="B38" s="9"/>
      <c r="C38" s="67" t="s">
        <v>32</v>
      </c>
      <c r="D38" s="68"/>
      <c r="E38" s="5">
        <v>500000</v>
      </c>
      <c r="F38" s="6">
        <v>60253</v>
      </c>
      <c r="G38" s="7">
        <f t="shared" si="3"/>
        <v>-439747</v>
      </c>
      <c r="H38" s="5">
        <v>100000</v>
      </c>
      <c r="I38" s="6">
        <v>7000</v>
      </c>
      <c r="J38" s="7">
        <f t="shared" si="4"/>
        <v>-93000</v>
      </c>
      <c r="K38" s="5">
        <v>0</v>
      </c>
      <c r="L38" s="6">
        <v>0</v>
      </c>
      <c r="M38" s="6">
        <f t="shared" si="0"/>
        <v>0</v>
      </c>
      <c r="N38" s="38">
        <f t="shared" si="1"/>
        <v>600000</v>
      </c>
      <c r="O38" s="32">
        <f t="shared" si="2"/>
        <v>67253</v>
      </c>
    </row>
    <row r="39" spans="1:15" x14ac:dyDescent="0.15">
      <c r="A39" s="8"/>
      <c r="B39" s="9"/>
      <c r="C39" s="67" t="s">
        <v>33</v>
      </c>
      <c r="D39" s="68"/>
      <c r="E39" s="5">
        <v>1500000</v>
      </c>
      <c r="F39" s="6">
        <v>762898</v>
      </c>
      <c r="G39" s="7">
        <f t="shared" si="3"/>
        <v>-737102</v>
      </c>
      <c r="H39" s="5">
        <v>350000</v>
      </c>
      <c r="I39" s="6">
        <v>318924</v>
      </c>
      <c r="J39" s="7">
        <f t="shared" si="4"/>
        <v>-31076</v>
      </c>
      <c r="K39" s="5">
        <v>30000</v>
      </c>
      <c r="L39" s="6">
        <v>46191</v>
      </c>
      <c r="M39" s="6">
        <f t="shared" si="0"/>
        <v>16191</v>
      </c>
      <c r="N39" s="38">
        <f t="shared" si="1"/>
        <v>1880000</v>
      </c>
      <c r="O39" s="32">
        <f t="shared" si="2"/>
        <v>1128013</v>
      </c>
    </row>
    <row r="40" spans="1:15" x14ac:dyDescent="0.15">
      <c r="A40" s="8"/>
      <c r="B40" s="9"/>
      <c r="C40" s="67" t="s">
        <v>34</v>
      </c>
      <c r="D40" s="68"/>
      <c r="E40" s="5">
        <v>800000</v>
      </c>
      <c r="F40" s="6">
        <v>767424</v>
      </c>
      <c r="G40" s="7">
        <f t="shared" si="3"/>
        <v>-32576</v>
      </c>
      <c r="H40" s="5">
        <v>20000</v>
      </c>
      <c r="I40" s="6">
        <v>1960</v>
      </c>
      <c r="J40" s="7">
        <f t="shared" si="4"/>
        <v>-18040</v>
      </c>
      <c r="K40" s="5">
        <v>0</v>
      </c>
      <c r="L40" s="6">
        <v>0</v>
      </c>
      <c r="M40" s="6">
        <f t="shared" si="0"/>
        <v>0</v>
      </c>
      <c r="N40" s="38">
        <f t="shared" si="1"/>
        <v>820000</v>
      </c>
      <c r="O40" s="32">
        <f t="shared" si="2"/>
        <v>769384</v>
      </c>
    </row>
    <row r="41" spans="1:15" x14ac:dyDescent="0.15">
      <c r="A41" s="8"/>
      <c r="B41" s="9"/>
      <c r="C41" s="67" t="s">
        <v>35</v>
      </c>
      <c r="D41" s="68"/>
      <c r="E41" s="5">
        <v>1800000</v>
      </c>
      <c r="F41" s="6">
        <v>1533577</v>
      </c>
      <c r="G41" s="7">
        <f t="shared" si="3"/>
        <v>-266423</v>
      </c>
      <c r="H41" s="5">
        <v>900000</v>
      </c>
      <c r="I41" s="6">
        <v>985028</v>
      </c>
      <c r="J41" s="7">
        <f t="shared" si="4"/>
        <v>85028</v>
      </c>
      <c r="K41" s="5">
        <v>30000</v>
      </c>
      <c r="L41" s="6">
        <v>41832</v>
      </c>
      <c r="M41" s="6">
        <f t="shared" si="0"/>
        <v>11832</v>
      </c>
      <c r="N41" s="38">
        <f t="shared" si="1"/>
        <v>2730000</v>
      </c>
      <c r="O41" s="32">
        <f t="shared" si="2"/>
        <v>2560437</v>
      </c>
    </row>
    <row r="42" spans="1:15" x14ac:dyDescent="0.15">
      <c r="A42" s="8"/>
      <c r="B42" s="9"/>
      <c r="C42" s="67" t="s">
        <v>36</v>
      </c>
      <c r="D42" s="68"/>
      <c r="E42" s="5">
        <v>4500000</v>
      </c>
      <c r="F42" s="6">
        <v>4909713</v>
      </c>
      <c r="G42" s="7">
        <f t="shared" si="3"/>
        <v>409713</v>
      </c>
      <c r="H42" s="5">
        <v>1000000</v>
      </c>
      <c r="I42" s="6">
        <v>1407519</v>
      </c>
      <c r="J42" s="7">
        <f t="shared" si="4"/>
        <v>407519</v>
      </c>
      <c r="K42" s="5">
        <v>50000</v>
      </c>
      <c r="L42" s="6">
        <v>0</v>
      </c>
      <c r="M42" s="6">
        <f t="shared" si="0"/>
        <v>-50000</v>
      </c>
      <c r="N42" s="38">
        <f t="shared" si="1"/>
        <v>5550000</v>
      </c>
      <c r="O42" s="32">
        <f t="shared" si="2"/>
        <v>6317232</v>
      </c>
    </row>
    <row r="43" spans="1:15" x14ac:dyDescent="0.15">
      <c r="A43" s="8"/>
      <c r="B43" s="9"/>
      <c r="C43" s="67" t="s">
        <v>37</v>
      </c>
      <c r="D43" s="68"/>
      <c r="E43" s="5">
        <v>1000000</v>
      </c>
      <c r="F43" s="6">
        <v>1051688</v>
      </c>
      <c r="G43" s="7">
        <f t="shared" si="3"/>
        <v>51688</v>
      </c>
      <c r="H43" s="5">
        <v>1500000</v>
      </c>
      <c r="I43" s="6">
        <v>21137</v>
      </c>
      <c r="J43" s="7">
        <f t="shared" si="4"/>
        <v>-1478863</v>
      </c>
      <c r="K43" s="5">
        <v>0</v>
      </c>
      <c r="L43" s="6">
        <v>0</v>
      </c>
      <c r="M43" s="6">
        <f t="shared" si="0"/>
        <v>0</v>
      </c>
      <c r="N43" s="38">
        <f t="shared" si="1"/>
        <v>2500000</v>
      </c>
      <c r="O43" s="32">
        <f t="shared" si="2"/>
        <v>1072825</v>
      </c>
    </row>
    <row r="44" spans="1:15" x14ac:dyDescent="0.15">
      <c r="A44" s="8"/>
      <c r="B44" s="9"/>
      <c r="C44" s="67" t="s">
        <v>38</v>
      </c>
      <c r="D44" s="68"/>
      <c r="E44" s="5">
        <v>900000</v>
      </c>
      <c r="F44" s="6">
        <v>1257081</v>
      </c>
      <c r="G44" s="7">
        <f t="shared" si="3"/>
        <v>357081</v>
      </c>
      <c r="H44" s="5">
        <v>1000000</v>
      </c>
      <c r="I44" s="6">
        <v>761558</v>
      </c>
      <c r="J44" s="7">
        <f t="shared" si="4"/>
        <v>-238442</v>
      </c>
      <c r="K44" s="5">
        <v>90000</v>
      </c>
      <c r="L44" s="6">
        <v>329153</v>
      </c>
      <c r="M44" s="6">
        <f t="shared" si="0"/>
        <v>239153</v>
      </c>
      <c r="N44" s="38">
        <f t="shared" si="1"/>
        <v>1990000</v>
      </c>
      <c r="O44" s="32">
        <f t="shared" si="2"/>
        <v>2347792</v>
      </c>
    </row>
    <row r="45" spans="1:15" x14ac:dyDescent="0.15">
      <c r="A45" s="8"/>
      <c r="B45" s="9"/>
      <c r="C45" s="67" t="s">
        <v>39</v>
      </c>
      <c r="D45" s="68"/>
      <c r="E45" s="5">
        <v>700000</v>
      </c>
      <c r="F45" s="6">
        <v>608576</v>
      </c>
      <c r="G45" s="7">
        <f t="shared" si="3"/>
        <v>-91424</v>
      </c>
      <c r="H45" s="5">
        <v>20000</v>
      </c>
      <c r="I45" s="6">
        <v>0</v>
      </c>
      <c r="J45" s="7">
        <f t="shared" si="4"/>
        <v>-20000</v>
      </c>
      <c r="K45" s="5">
        <v>0</v>
      </c>
      <c r="L45" s="6">
        <v>0</v>
      </c>
      <c r="M45" s="6">
        <f t="shared" si="0"/>
        <v>0</v>
      </c>
      <c r="N45" s="38">
        <f t="shared" si="1"/>
        <v>720000</v>
      </c>
      <c r="O45" s="32">
        <f t="shared" si="2"/>
        <v>608576</v>
      </c>
    </row>
    <row r="46" spans="1:15" x14ac:dyDescent="0.15">
      <c r="A46" s="8"/>
      <c r="B46" s="9"/>
      <c r="C46" s="67" t="s">
        <v>40</v>
      </c>
      <c r="D46" s="68"/>
      <c r="E46" s="5">
        <v>200000</v>
      </c>
      <c r="F46" s="6">
        <v>51541</v>
      </c>
      <c r="G46" s="7">
        <f t="shared" si="3"/>
        <v>-148459</v>
      </c>
      <c r="H46" s="5">
        <v>50000</v>
      </c>
      <c r="I46" s="6">
        <v>0</v>
      </c>
      <c r="J46" s="7">
        <f t="shared" si="4"/>
        <v>-50000</v>
      </c>
      <c r="K46" s="5">
        <v>0</v>
      </c>
      <c r="L46" s="6">
        <v>0</v>
      </c>
      <c r="M46" s="6">
        <f t="shared" si="0"/>
        <v>0</v>
      </c>
      <c r="N46" s="38">
        <f t="shared" si="1"/>
        <v>250000</v>
      </c>
      <c r="O46" s="32">
        <f t="shared" si="2"/>
        <v>51541</v>
      </c>
    </row>
    <row r="47" spans="1:15" x14ac:dyDescent="0.15">
      <c r="A47" s="8"/>
      <c r="B47" s="9"/>
      <c r="C47" s="67" t="s">
        <v>41</v>
      </c>
      <c r="D47" s="68"/>
      <c r="E47" s="5">
        <v>4000000</v>
      </c>
      <c r="F47" s="6">
        <v>2548028</v>
      </c>
      <c r="G47" s="7">
        <f t="shared" si="3"/>
        <v>-1451972</v>
      </c>
      <c r="H47" s="5">
        <v>150000</v>
      </c>
      <c r="I47" s="6">
        <v>172196</v>
      </c>
      <c r="J47" s="7">
        <f t="shared" si="4"/>
        <v>22196</v>
      </c>
      <c r="K47" s="5">
        <v>0</v>
      </c>
      <c r="L47" s="6">
        <v>0</v>
      </c>
      <c r="M47" s="6">
        <f t="shared" si="0"/>
        <v>0</v>
      </c>
      <c r="N47" s="38">
        <f t="shared" si="1"/>
        <v>4150000</v>
      </c>
      <c r="O47" s="32">
        <f t="shared" si="2"/>
        <v>2720224</v>
      </c>
    </row>
    <row r="48" spans="1:15" x14ac:dyDescent="0.15">
      <c r="A48" s="8"/>
      <c r="B48" s="9"/>
      <c r="C48" s="19"/>
      <c r="D48" s="20" t="s">
        <v>42</v>
      </c>
      <c r="E48" s="5">
        <v>4000000</v>
      </c>
      <c r="F48" s="6">
        <v>138542</v>
      </c>
      <c r="G48" s="7">
        <f t="shared" si="3"/>
        <v>-3861458</v>
      </c>
      <c r="H48" s="5">
        <v>0</v>
      </c>
      <c r="I48" s="6">
        <v>0</v>
      </c>
      <c r="J48" s="7">
        <f t="shared" si="4"/>
        <v>0</v>
      </c>
      <c r="K48" s="5">
        <v>0</v>
      </c>
      <c r="L48" s="6">
        <v>0</v>
      </c>
      <c r="M48" s="6">
        <f t="shared" si="0"/>
        <v>0</v>
      </c>
      <c r="N48" s="38">
        <f t="shared" si="1"/>
        <v>4000000</v>
      </c>
      <c r="O48" s="32">
        <f t="shared" si="2"/>
        <v>138542</v>
      </c>
    </row>
    <row r="49" spans="1:15" x14ac:dyDescent="0.15">
      <c r="A49" s="8"/>
      <c r="B49" s="9"/>
      <c r="C49" s="19"/>
      <c r="D49" s="20" t="s">
        <v>43</v>
      </c>
      <c r="E49" s="5">
        <v>0</v>
      </c>
      <c r="F49" s="6">
        <v>2409486</v>
      </c>
      <c r="G49" s="7">
        <f t="shared" si="3"/>
        <v>2409486</v>
      </c>
      <c r="H49" s="5">
        <v>150000</v>
      </c>
      <c r="I49" s="6">
        <v>172196</v>
      </c>
      <c r="J49" s="7">
        <f t="shared" si="4"/>
        <v>22196</v>
      </c>
      <c r="K49" s="5">
        <v>0</v>
      </c>
      <c r="L49" s="6">
        <v>0</v>
      </c>
      <c r="M49" s="6">
        <f t="shared" si="0"/>
        <v>0</v>
      </c>
      <c r="N49" s="38">
        <f t="shared" si="1"/>
        <v>150000</v>
      </c>
      <c r="O49" s="32">
        <f t="shared" si="2"/>
        <v>2581682</v>
      </c>
    </row>
    <row r="50" spans="1:15" x14ac:dyDescent="0.15">
      <c r="A50" s="8"/>
      <c r="B50" s="9"/>
      <c r="C50" s="67" t="s">
        <v>44</v>
      </c>
      <c r="D50" s="68"/>
      <c r="E50" s="5">
        <v>300000</v>
      </c>
      <c r="F50" s="6">
        <v>263966</v>
      </c>
      <c r="G50" s="7">
        <f t="shared" si="3"/>
        <v>-36034</v>
      </c>
      <c r="H50" s="5">
        <v>30000</v>
      </c>
      <c r="I50" s="6">
        <v>0</v>
      </c>
      <c r="J50" s="7">
        <f t="shared" si="4"/>
        <v>-30000</v>
      </c>
      <c r="K50" s="5">
        <v>0</v>
      </c>
      <c r="L50" s="6">
        <v>0</v>
      </c>
      <c r="M50" s="6">
        <f t="shared" si="0"/>
        <v>0</v>
      </c>
      <c r="N50" s="38">
        <f t="shared" si="1"/>
        <v>330000</v>
      </c>
      <c r="O50" s="32">
        <f t="shared" si="2"/>
        <v>263966</v>
      </c>
    </row>
    <row r="51" spans="1:15" x14ac:dyDescent="0.15">
      <c r="A51" s="8"/>
      <c r="B51" s="9"/>
      <c r="C51" s="67" t="s">
        <v>45</v>
      </c>
      <c r="D51" s="68"/>
      <c r="E51" s="5">
        <v>1500000</v>
      </c>
      <c r="F51" s="6">
        <v>1373495</v>
      </c>
      <c r="G51" s="7">
        <f t="shared" si="3"/>
        <v>-126505</v>
      </c>
      <c r="H51" s="5">
        <v>400000</v>
      </c>
      <c r="I51" s="6">
        <v>0</v>
      </c>
      <c r="J51" s="7">
        <f t="shared" si="4"/>
        <v>-400000</v>
      </c>
      <c r="K51" s="5">
        <v>60000</v>
      </c>
      <c r="L51" s="6">
        <v>0</v>
      </c>
      <c r="M51" s="6">
        <f t="shared" si="0"/>
        <v>-60000</v>
      </c>
      <c r="N51" s="38">
        <f t="shared" si="1"/>
        <v>1960000</v>
      </c>
      <c r="O51" s="32">
        <f t="shared" si="2"/>
        <v>1373495</v>
      </c>
    </row>
    <row r="52" spans="1:15" x14ac:dyDescent="0.15">
      <c r="A52" s="8"/>
      <c r="B52" s="9"/>
      <c r="C52" s="67" t="s">
        <v>46</v>
      </c>
      <c r="D52" s="68"/>
      <c r="E52" s="5">
        <v>150000</v>
      </c>
      <c r="F52" s="6">
        <v>236520</v>
      </c>
      <c r="G52" s="7">
        <f t="shared" si="3"/>
        <v>86520</v>
      </c>
      <c r="H52" s="5">
        <v>180000</v>
      </c>
      <c r="I52" s="6">
        <v>0</v>
      </c>
      <c r="J52" s="7">
        <f t="shared" si="4"/>
        <v>-180000</v>
      </c>
      <c r="K52" s="5">
        <v>0</v>
      </c>
      <c r="L52" s="6">
        <v>0</v>
      </c>
      <c r="M52" s="6">
        <f t="shared" si="0"/>
        <v>0</v>
      </c>
      <c r="N52" s="38">
        <f t="shared" si="1"/>
        <v>330000</v>
      </c>
      <c r="O52" s="32">
        <f t="shared" si="2"/>
        <v>236520</v>
      </c>
    </row>
    <row r="53" spans="1:15" x14ac:dyDescent="0.15">
      <c r="A53" s="8"/>
      <c r="B53" s="9"/>
      <c r="C53" s="67" t="s">
        <v>81</v>
      </c>
      <c r="D53" s="68"/>
      <c r="E53" s="5">
        <v>0</v>
      </c>
      <c r="F53" s="6">
        <v>0</v>
      </c>
      <c r="G53" s="7">
        <f t="shared" si="3"/>
        <v>0</v>
      </c>
      <c r="H53" s="5">
        <v>0</v>
      </c>
      <c r="I53" s="6">
        <v>8930</v>
      </c>
      <c r="J53" s="7">
        <f t="shared" si="4"/>
        <v>8930</v>
      </c>
      <c r="K53" s="5">
        <v>0</v>
      </c>
      <c r="L53" s="6">
        <v>0</v>
      </c>
      <c r="M53" s="6">
        <f t="shared" si="0"/>
        <v>0</v>
      </c>
      <c r="N53" s="38">
        <f t="shared" si="1"/>
        <v>0</v>
      </c>
      <c r="O53" s="32">
        <f t="shared" si="2"/>
        <v>8930</v>
      </c>
    </row>
    <row r="54" spans="1:15" x14ac:dyDescent="0.15">
      <c r="A54" s="8"/>
      <c r="B54" s="9"/>
      <c r="C54" s="67" t="s">
        <v>47</v>
      </c>
      <c r="D54" s="68"/>
      <c r="E54" s="5">
        <v>1500000</v>
      </c>
      <c r="F54" s="6">
        <v>1246170</v>
      </c>
      <c r="G54" s="7">
        <f t="shared" si="3"/>
        <v>-253830</v>
      </c>
      <c r="H54" s="5">
        <v>0</v>
      </c>
      <c r="I54" s="6">
        <v>0</v>
      </c>
      <c r="J54" s="7">
        <f t="shared" si="4"/>
        <v>0</v>
      </c>
      <c r="K54" s="5">
        <v>80000</v>
      </c>
      <c r="L54" s="6">
        <v>80530</v>
      </c>
      <c r="M54" s="6">
        <f t="shared" si="0"/>
        <v>530</v>
      </c>
      <c r="N54" s="38">
        <f t="shared" si="1"/>
        <v>1580000</v>
      </c>
      <c r="O54" s="32">
        <f t="shared" si="2"/>
        <v>1326700</v>
      </c>
    </row>
    <row r="55" spans="1:15" x14ac:dyDescent="0.15">
      <c r="A55" s="8"/>
      <c r="B55" s="9"/>
      <c r="C55" s="67" t="s">
        <v>48</v>
      </c>
      <c r="D55" s="68"/>
      <c r="E55" s="5">
        <v>50000</v>
      </c>
      <c r="F55" s="6">
        <v>11500</v>
      </c>
      <c r="G55" s="7">
        <f t="shared" si="3"/>
        <v>-38500</v>
      </c>
      <c r="H55" s="5">
        <v>0</v>
      </c>
      <c r="I55" s="6">
        <v>0</v>
      </c>
      <c r="J55" s="7">
        <f t="shared" si="4"/>
        <v>0</v>
      </c>
      <c r="K55" s="5">
        <v>0</v>
      </c>
      <c r="L55" s="6">
        <v>0</v>
      </c>
      <c r="M55" s="6">
        <f t="shared" si="0"/>
        <v>0</v>
      </c>
      <c r="N55" s="38">
        <f t="shared" si="1"/>
        <v>50000</v>
      </c>
      <c r="O55" s="32">
        <f t="shared" si="2"/>
        <v>11500</v>
      </c>
    </row>
    <row r="56" spans="1:15" x14ac:dyDescent="0.15">
      <c r="A56" s="8"/>
      <c r="B56" s="9"/>
      <c r="C56" s="67" t="s">
        <v>49</v>
      </c>
      <c r="D56" s="68"/>
      <c r="E56" s="5">
        <v>800000</v>
      </c>
      <c r="F56" s="6">
        <v>707840</v>
      </c>
      <c r="G56" s="7">
        <f t="shared" si="3"/>
        <v>-92160</v>
      </c>
      <c r="H56" s="5">
        <v>200000</v>
      </c>
      <c r="I56" s="6">
        <v>8240</v>
      </c>
      <c r="J56" s="7">
        <f t="shared" si="4"/>
        <v>-191760</v>
      </c>
      <c r="K56" s="5">
        <v>0</v>
      </c>
      <c r="L56" s="6">
        <v>0</v>
      </c>
      <c r="M56" s="6">
        <f t="shared" si="0"/>
        <v>0</v>
      </c>
      <c r="N56" s="38">
        <f t="shared" si="1"/>
        <v>1000000</v>
      </c>
      <c r="O56" s="32">
        <f t="shared" si="2"/>
        <v>716080</v>
      </c>
    </row>
    <row r="57" spans="1:15" x14ac:dyDescent="0.15">
      <c r="A57" s="8"/>
      <c r="B57" s="9"/>
      <c r="C57" s="67" t="s">
        <v>50</v>
      </c>
      <c r="D57" s="68"/>
      <c r="E57" s="5">
        <v>2000000</v>
      </c>
      <c r="F57" s="6">
        <v>2184845</v>
      </c>
      <c r="G57" s="7">
        <f t="shared" si="3"/>
        <v>184845</v>
      </c>
      <c r="H57" s="5">
        <v>800000</v>
      </c>
      <c r="I57" s="6">
        <v>78488</v>
      </c>
      <c r="J57" s="7">
        <f t="shared" si="4"/>
        <v>-721512</v>
      </c>
      <c r="K57" s="5">
        <v>60000</v>
      </c>
      <c r="L57" s="6">
        <v>0</v>
      </c>
      <c r="M57" s="6">
        <f t="shared" si="0"/>
        <v>-60000</v>
      </c>
      <c r="N57" s="38">
        <f t="shared" si="1"/>
        <v>2860000</v>
      </c>
      <c r="O57" s="32">
        <f t="shared" si="2"/>
        <v>2263333</v>
      </c>
    </row>
    <row r="58" spans="1:15" x14ac:dyDescent="0.15">
      <c r="A58" s="8"/>
      <c r="B58" s="9"/>
      <c r="C58" s="67" t="s">
        <v>51</v>
      </c>
      <c r="D58" s="68"/>
      <c r="E58" s="5">
        <v>3600000</v>
      </c>
      <c r="F58" s="6">
        <v>3485926</v>
      </c>
      <c r="G58" s="7">
        <f t="shared" si="3"/>
        <v>-114074</v>
      </c>
      <c r="H58" s="5">
        <v>400000</v>
      </c>
      <c r="I58" s="6">
        <v>293054</v>
      </c>
      <c r="J58" s="7">
        <f t="shared" si="4"/>
        <v>-106946</v>
      </c>
      <c r="K58" s="5">
        <v>10000</v>
      </c>
      <c r="L58" s="6">
        <v>1380</v>
      </c>
      <c r="M58" s="6">
        <f t="shared" si="0"/>
        <v>-8620</v>
      </c>
      <c r="N58" s="38">
        <f t="shared" si="1"/>
        <v>4010000</v>
      </c>
      <c r="O58" s="32">
        <f t="shared" si="2"/>
        <v>3780360</v>
      </c>
    </row>
    <row r="59" spans="1:15" x14ac:dyDescent="0.15">
      <c r="A59" s="8"/>
      <c r="B59" s="9"/>
      <c r="C59" s="19"/>
      <c r="D59" s="20" t="s">
        <v>51</v>
      </c>
      <c r="E59" s="5">
        <v>3600000</v>
      </c>
      <c r="F59" s="6">
        <v>3485926</v>
      </c>
      <c r="G59" s="7">
        <f t="shared" si="3"/>
        <v>-114074</v>
      </c>
      <c r="H59" s="5">
        <v>400000</v>
      </c>
      <c r="I59" s="6">
        <v>293054</v>
      </c>
      <c r="J59" s="7">
        <f t="shared" si="4"/>
        <v>-106946</v>
      </c>
      <c r="K59" s="5">
        <v>10000</v>
      </c>
      <c r="L59" s="6">
        <v>1380</v>
      </c>
      <c r="M59" s="6">
        <f t="shared" si="0"/>
        <v>-8620</v>
      </c>
      <c r="N59" s="38">
        <f t="shared" si="1"/>
        <v>4010000</v>
      </c>
      <c r="O59" s="32">
        <f t="shared" si="2"/>
        <v>3780360</v>
      </c>
    </row>
    <row r="60" spans="1:15" x14ac:dyDescent="0.15">
      <c r="A60" s="8"/>
      <c r="B60" s="9"/>
      <c r="C60" s="67" t="s">
        <v>52</v>
      </c>
      <c r="D60" s="68"/>
      <c r="E60" s="5">
        <v>500000</v>
      </c>
      <c r="F60" s="6">
        <v>0</v>
      </c>
      <c r="G60" s="7">
        <f t="shared" si="3"/>
        <v>-500000</v>
      </c>
      <c r="H60" s="5">
        <v>200000</v>
      </c>
      <c r="I60" s="6">
        <v>0</v>
      </c>
      <c r="J60" s="7">
        <f t="shared" si="4"/>
        <v>-200000</v>
      </c>
      <c r="K60" s="5">
        <v>0</v>
      </c>
      <c r="L60" s="6">
        <v>0</v>
      </c>
      <c r="M60" s="6">
        <f t="shared" si="0"/>
        <v>0</v>
      </c>
      <c r="N60" s="38">
        <f t="shared" si="1"/>
        <v>700000</v>
      </c>
      <c r="O60" s="32">
        <f t="shared" si="2"/>
        <v>0</v>
      </c>
    </row>
    <row r="61" spans="1:15" x14ac:dyDescent="0.15">
      <c r="A61" s="8"/>
      <c r="B61" s="9"/>
      <c r="C61" s="9"/>
      <c r="D61" s="21" t="s">
        <v>53</v>
      </c>
      <c r="E61" s="5">
        <v>500000</v>
      </c>
      <c r="F61" s="6">
        <v>0</v>
      </c>
      <c r="G61" s="7">
        <f t="shared" si="3"/>
        <v>-500000</v>
      </c>
      <c r="H61" s="5">
        <v>200000</v>
      </c>
      <c r="I61" s="6">
        <v>0</v>
      </c>
      <c r="J61" s="7">
        <f t="shared" si="4"/>
        <v>-200000</v>
      </c>
      <c r="K61" s="5">
        <v>0</v>
      </c>
      <c r="L61" s="6">
        <v>0</v>
      </c>
      <c r="M61" s="6">
        <f t="shared" si="0"/>
        <v>0</v>
      </c>
      <c r="N61" s="38">
        <f t="shared" si="1"/>
        <v>700000</v>
      </c>
      <c r="O61" s="32">
        <f t="shared" si="2"/>
        <v>0</v>
      </c>
    </row>
    <row r="62" spans="1:15" x14ac:dyDescent="0.15">
      <c r="A62" s="72" t="s">
        <v>54</v>
      </c>
      <c r="B62" s="67"/>
      <c r="C62" s="67"/>
      <c r="D62" s="68"/>
      <c r="E62" s="5">
        <v>196300000</v>
      </c>
      <c r="F62" s="6">
        <v>190900132</v>
      </c>
      <c r="G62" s="7">
        <f t="shared" si="3"/>
        <v>-5399868</v>
      </c>
      <c r="H62" s="5">
        <v>71150000</v>
      </c>
      <c r="I62" s="6">
        <v>58196859</v>
      </c>
      <c r="J62" s="7">
        <f t="shared" si="4"/>
        <v>-12953141</v>
      </c>
      <c r="K62" s="5">
        <v>2865000</v>
      </c>
      <c r="L62" s="6">
        <v>3090658</v>
      </c>
      <c r="M62" s="6">
        <f t="shared" si="0"/>
        <v>225658</v>
      </c>
      <c r="N62" s="40">
        <f t="shared" si="1"/>
        <v>270315000</v>
      </c>
      <c r="O62" s="34">
        <f t="shared" si="2"/>
        <v>252187649</v>
      </c>
    </row>
    <row r="63" spans="1:15" x14ac:dyDescent="0.15">
      <c r="A63" s="22" t="s">
        <v>55</v>
      </c>
      <c r="B63" s="23"/>
      <c r="C63" s="23"/>
      <c r="D63" s="24"/>
      <c r="E63" s="10"/>
      <c r="F63" s="11"/>
      <c r="G63" s="12"/>
      <c r="H63" s="10"/>
      <c r="I63" s="11"/>
      <c r="J63" s="12"/>
      <c r="K63" s="10"/>
      <c r="L63" s="11"/>
      <c r="M63" s="11"/>
      <c r="N63" s="39"/>
      <c r="O63" s="33"/>
    </row>
    <row r="64" spans="1:15" x14ac:dyDescent="0.15">
      <c r="A64" s="8"/>
      <c r="B64" s="9" t="s">
        <v>56</v>
      </c>
      <c r="C64" s="9"/>
      <c r="D64" s="21"/>
      <c r="E64" s="5">
        <v>1700000</v>
      </c>
      <c r="F64" s="6">
        <v>1178016</v>
      </c>
      <c r="G64" s="7">
        <f t="shared" si="3"/>
        <v>-521984</v>
      </c>
      <c r="H64" s="5">
        <v>300000</v>
      </c>
      <c r="I64" s="6">
        <v>983296</v>
      </c>
      <c r="J64" s="7">
        <f t="shared" ref="J64:J89" si="5">I64-H64</f>
        <v>683296</v>
      </c>
      <c r="K64" s="5">
        <v>0</v>
      </c>
      <c r="L64" s="6">
        <v>0</v>
      </c>
      <c r="M64" s="6">
        <f t="shared" ref="M64:M89" si="6">L64-K64</f>
        <v>0</v>
      </c>
      <c r="N64" s="38">
        <f t="shared" si="1"/>
        <v>2000000</v>
      </c>
      <c r="O64" s="32">
        <f t="shared" si="2"/>
        <v>2161312</v>
      </c>
    </row>
    <row r="65" spans="1:15" x14ac:dyDescent="0.15">
      <c r="A65" s="8"/>
      <c r="B65" s="9"/>
      <c r="C65" s="67" t="s">
        <v>82</v>
      </c>
      <c r="D65" s="68"/>
      <c r="E65" s="5">
        <v>0</v>
      </c>
      <c r="F65" s="6">
        <v>0</v>
      </c>
      <c r="G65" s="7">
        <v>0</v>
      </c>
      <c r="H65" s="5">
        <v>300000</v>
      </c>
      <c r="I65" s="6">
        <v>278640</v>
      </c>
      <c r="J65" s="7">
        <f t="shared" si="5"/>
        <v>-21360</v>
      </c>
      <c r="K65" s="5">
        <v>0</v>
      </c>
      <c r="L65" s="6">
        <v>0</v>
      </c>
      <c r="M65" s="6">
        <f t="shared" si="6"/>
        <v>0</v>
      </c>
      <c r="N65" s="38">
        <f t="shared" si="1"/>
        <v>300000</v>
      </c>
      <c r="O65" s="32">
        <f t="shared" si="2"/>
        <v>278640</v>
      </c>
    </row>
    <row r="66" spans="1:15" x14ac:dyDescent="0.15">
      <c r="A66" s="8"/>
      <c r="B66" s="9"/>
      <c r="C66" s="9" t="s">
        <v>57</v>
      </c>
      <c r="D66" s="21"/>
      <c r="E66" s="5">
        <v>1500000</v>
      </c>
      <c r="F66" s="6">
        <v>1040000</v>
      </c>
      <c r="G66" s="7">
        <f t="shared" ref="G66:G90" si="7">F66-E66</f>
        <v>-460000</v>
      </c>
      <c r="H66" s="5">
        <v>0</v>
      </c>
      <c r="I66" s="6">
        <v>704656</v>
      </c>
      <c r="J66" s="7">
        <f t="shared" si="5"/>
        <v>704656</v>
      </c>
      <c r="K66" s="5">
        <v>0</v>
      </c>
      <c r="L66" s="6">
        <v>0</v>
      </c>
      <c r="M66" s="6">
        <f t="shared" si="6"/>
        <v>0</v>
      </c>
      <c r="N66" s="38">
        <f t="shared" si="1"/>
        <v>1500000</v>
      </c>
      <c r="O66" s="32">
        <f t="shared" si="2"/>
        <v>1744656</v>
      </c>
    </row>
    <row r="67" spans="1:15" x14ac:dyDescent="0.15">
      <c r="A67" s="8"/>
      <c r="B67" s="9"/>
      <c r="C67" s="9" t="s">
        <v>58</v>
      </c>
      <c r="D67" s="21"/>
      <c r="E67" s="5">
        <v>200000</v>
      </c>
      <c r="F67" s="6">
        <v>138016</v>
      </c>
      <c r="G67" s="7">
        <f t="shared" si="7"/>
        <v>-61984</v>
      </c>
      <c r="H67" s="5">
        <v>0</v>
      </c>
      <c r="I67" s="6">
        <v>0</v>
      </c>
      <c r="J67" s="7">
        <f t="shared" si="5"/>
        <v>0</v>
      </c>
      <c r="K67" s="5">
        <v>0</v>
      </c>
      <c r="L67" s="6">
        <v>0</v>
      </c>
      <c r="M67" s="6">
        <f t="shared" si="6"/>
        <v>0</v>
      </c>
      <c r="N67" s="38">
        <f t="shared" si="1"/>
        <v>200000</v>
      </c>
      <c r="O67" s="32">
        <f t="shared" si="2"/>
        <v>138016</v>
      </c>
    </row>
    <row r="68" spans="1:15" x14ac:dyDescent="0.15">
      <c r="A68" s="83" t="s">
        <v>59</v>
      </c>
      <c r="B68" s="84"/>
      <c r="C68" s="84"/>
      <c r="D68" s="85"/>
      <c r="E68" s="13">
        <v>1700000</v>
      </c>
      <c r="F68" s="14">
        <v>1178016</v>
      </c>
      <c r="G68" s="15">
        <f t="shared" si="7"/>
        <v>-521984</v>
      </c>
      <c r="H68" s="13">
        <v>300000</v>
      </c>
      <c r="I68" s="14">
        <v>983296</v>
      </c>
      <c r="J68" s="15">
        <f t="shared" si="5"/>
        <v>683296</v>
      </c>
      <c r="K68" s="13">
        <v>0</v>
      </c>
      <c r="L68" s="14">
        <v>0</v>
      </c>
      <c r="M68" s="14">
        <f t="shared" si="6"/>
        <v>0</v>
      </c>
      <c r="N68" s="40">
        <f t="shared" si="1"/>
        <v>2000000</v>
      </c>
      <c r="O68" s="34">
        <f t="shared" si="2"/>
        <v>2161312</v>
      </c>
    </row>
    <row r="69" spans="1:15" x14ac:dyDescent="0.15">
      <c r="A69" s="73" t="s">
        <v>60</v>
      </c>
      <c r="B69" s="74"/>
      <c r="C69" s="74"/>
      <c r="D69" s="75"/>
      <c r="E69" s="10"/>
      <c r="F69" s="11"/>
      <c r="G69" s="12"/>
      <c r="H69" s="10"/>
      <c r="I69" s="11"/>
      <c r="J69" s="12"/>
      <c r="K69" s="10"/>
      <c r="L69" s="11"/>
      <c r="M69" s="11"/>
      <c r="N69" s="39"/>
      <c r="O69" s="33"/>
    </row>
    <row r="70" spans="1:15" x14ac:dyDescent="0.15">
      <c r="A70" s="8"/>
      <c r="B70" s="67" t="s">
        <v>61</v>
      </c>
      <c r="C70" s="67"/>
      <c r="D70" s="68"/>
      <c r="E70" s="5">
        <v>3500000</v>
      </c>
      <c r="F70" s="6">
        <v>328800</v>
      </c>
      <c r="G70" s="7">
        <f t="shared" si="7"/>
        <v>-3171200</v>
      </c>
      <c r="H70" s="5">
        <v>1500000</v>
      </c>
      <c r="I70" s="6">
        <v>900000</v>
      </c>
      <c r="J70" s="7">
        <f t="shared" si="5"/>
        <v>-600000</v>
      </c>
      <c r="K70" s="5">
        <v>0</v>
      </c>
      <c r="L70" s="6">
        <v>0</v>
      </c>
      <c r="M70" s="6">
        <f t="shared" si="6"/>
        <v>0</v>
      </c>
      <c r="N70" s="38">
        <f t="shared" ref="N70:N90" si="8">E70+H70+K70</f>
        <v>5000000</v>
      </c>
      <c r="O70" s="32">
        <f t="shared" ref="O70:O90" si="9">F70+I70+L70</f>
        <v>1228800</v>
      </c>
    </row>
    <row r="71" spans="1:15" x14ac:dyDescent="0.15">
      <c r="A71" s="8"/>
      <c r="B71" s="9"/>
      <c r="C71" s="67" t="s">
        <v>62</v>
      </c>
      <c r="D71" s="68"/>
      <c r="E71" s="5">
        <v>500000</v>
      </c>
      <c r="F71" s="6">
        <v>328800</v>
      </c>
      <c r="G71" s="7">
        <f t="shared" si="7"/>
        <v>-171200</v>
      </c>
      <c r="H71" s="5">
        <v>500000</v>
      </c>
      <c r="I71" s="6">
        <v>900000</v>
      </c>
      <c r="J71" s="7">
        <f t="shared" si="5"/>
        <v>400000</v>
      </c>
      <c r="K71" s="5">
        <v>0</v>
      </c>
      <c r="L71" s="6">
        <v>0</v>
      </c>
      <c r="M71" s="6">
        <f t="shared" si="6"/>
        <v>0</v>
      </c>
      <c r="N71" s="38">
        <f t="shared" si="8"/>
        <v>1000000</v>
      </c>
      <c r="O71" s="32">
        <f t="shared" si="9"/>
        <v>1228800</v>
      </c>
    </row>
    <row r="72" spans="1:15" x14ac:dyDescent="0.15">
      <c r="A72" s="8"/>
      <c r="B72" s="9"/>
      <c r="C72" s="67" t="s">
        <v>12</v>
      </c>
      <c r="D72" s="68"/>
      <c r="E72" s="5">
        <v>3000000</v>
      </c>
      <c r="F72" s="6">
        <v>0</v>
      </c>
      <c r="G72" s="7">
        <f t="shared" si="7"/>
        <v>-3000000</v>
      </c>
      <c r="H72" s="5">
        <v>1000000</v>
      </c>
      <c r="I72" s="6">
        <v>0</v>
      </c>
      <c r="J72" s="7">
        <f t="shared" si="5"/>
        <v>-1000000</v>
      </c>
      <c r="K72" s="5">
        <v>0</v>
      </c>
      <c r="L72" s="6">
        <v>0</v>
      </c>
      <c r="M72" s="6">
        <f t="shared" si="6"/>
        <v>0</v>
      </c>
      <c r="N72" s="38">
        <f t="shared" si="8"/>
        <v>4000000</v>
      </c>
      <c r="O72" s="32">
        <f t="shared" si="9"/>
        <v>0</v>
      </c>
    </row>
    <row r="73" spans="1:15" x14ac:dyDescent="0.15">
      <c r="A73" s="8"/>
      <c r="B73" s="67" t="s">
        <v>63</v>
      </c>
      <c r="C73" s="67"/>
      <c r="D73" s="68"/>
      <c r="E73" s="5">
        <v>400000</v>
      </c>
      <c r="F73" s="6">
        <v>0</v>
      </c>
      <c r="G73" s="7">
        <f t="shared" si="7"/>
        <v>-400000</v>
      </c>
      <c r="H73" s="5">
        <v>200000</v>
      </c>
      <c r="I73" s="6">
        <v>0</v>
      </c>
      <c r="J73" s="7">
        <f t="shared" si="5"/>
        <v>-200000</v>
      </c>
      <c r="K73" s="5">
        <v>0</v>
      </c>
      <c r="L73" s="6">
        <v>0</v>
      </c>
      <c r="M73" s="6">
        <f t="shared" si="6"/>
        <v>0</v>
      </c>
      <c r="N73" s="38">
        <f t="shared" si="8"/>
        <v>600000</v>
      </c>
      <c r="O73" s="32">
        <f t="shared" si="9"/>
        <v>0</v>
      </c>
    </row>
    <row r="74" spans="1:15" x14ac:dyDescent="0.15">
      <c r="A74" s="8"/>
      <c r="B74" s="67" t="s">
        <v>64</v>
      </c>
      <c r="C74" s="67"/>
      <c r="D74" s="68"/>
      <c r="E74" s="5">
        <v>600000</v>
      </c>
      <c r="F74" s="6">
        <v>0</v>
      </c>
      <c r="G74" s="7">
        <f t="shared" si="7"/>
        <v>-600000</v>
      </c>
      <c r="H74" s="5">
        <v>400000</v>
      </c>
      <c r="I74" s="6">
        <v>0</v>
      </c>
      <c r="J74" s="7">
        <f t="shared" si="5"/>
        <v>-400000</v>
      </c>
      <c r="K74" s="5">
        <v>0</v>
      </c>
      <c r="L74" s="6">
        <v>0</v>
      </c>
      <c r="M74" s="6">
        <f t="shared" si="6"/>
        <v>0</v>
      </c>
      <c r="N74" s="38">
        <f t="shared" si="8"/>
        <v>1000000</v>
      </c>
      <c r="O74" s="32">
        <f t="shared" si="9"/>
        <v>0</v>
      </c>
    </row>
    <row r="75" spans="1:15" x14ac:dyDescent="0.15">
      <c r="A75" s="8"/>
      <c r="B75" s="67" t="s">
        <v>83</v>
      </c>
      <c r="C75" s="67"/>
      <c r="D75" s="68"/>
      <c r="E75" s="5">
        <v>0</v>
      </c>
      <c r="F75" s="6">
        <v>0</v>
      </c>
      <c r="G75" s="7">
        <f t="shared" si="7"/>
        <v>0</v>
      </c>
      <c r="H75" s="5">
        <v>0</v>
      </c>
      <c r="I75" s="6">
        <v>6500000</v>
      </c>
      <c r="J75" s="7">
        <f t="shared" si="5"/>
        <v>6500000</v>
      </c>
      <c r="K75" s="5">
        <v>0</v>
      </c>
      <c r="L75" s="6">
        <v>0</v>
      </c>
      <c r="M75" s="6">
        <f t="shared" si="6"/>
        <v>0</v>
      </c>
      <c r="N75" s="38">
        <f t="shared" si="8"/>
        <v>0</v>
      </c>
      <c r="O75" s="32">
        <f t="shared" si="9"/>
        <v>6500000</v>
      </c>
    </row>
    <row r="76" spans="1:15" x14ac:dyDescent="0.15">
      <c r="A76" s="8"/>
      <c r="B76" s="67" t="s">
        <v>60</v>
      </c>
      <c r="C76" s="67"/>
      <c r="D76" s="68"/>
      <c r="E76" s="5">
        <v>1200000</v>
      </c>
      <c r="F76" s="6">
        <v>1140635</v>
      </c>
      <c r="G76" s="7">
        <f t="shared" si="7"/>
        <v>-59365</v>
      </c>
      <c r="H76" s="5">
        <v>450000</v>
      </c>
      <c r="I76" s="6">
        <v>415700</v>
      </c>
      <c r="J76" s="7">
        <f t="shared" si="5"/>
        <v>-34300</v>
      </c>
      <c r="K76" s="5">
        <v>0</v>
      </c>
      <c r="L76" s="6">
        <v>0</v>
      </c>
      <c r="M76" s="6">
        <f t="shared" si="6"/>
        <v>0</v>
      </c>
      <c r="N76" s="38">
        <f t="shared" si="8"/>
        <v>1650000</v>
      </c>
      <c r="O76" s="32">
        <f t="shared" si="9"/>
        <v>1556335</v>
      </c>
    </row>
    <row r="77" spans="1:15" x14ac:dyDescent="0.15">
      <c r="A77" s="8"/>
      <c r="B77" s="9"/>
      <c r="C77" s="67" t="s">
        <v>65</v>
      </c>
      <c r="D77" s="68"/>
      <c r="E77" s="5">
        <v>1200000</v>
      </c>
      <c r="F77" s="6">
        <v>1140635</v>
      </c>
      <c r="G77" s="7">
        <f t="shared" si="7"/>
        <v>-59365</v>
      </c>
      <c r="H77" s="5">
        <v>450000</v>
      </c>
      <c r="I77" s="6">
        <v>415700</v>
      </c>
      <c r="J77" s="7">
        <f t="shared" si="5"/>
        <v>-34300</v>
      </c>
      <c r="K77" s="5">
        <v>0</v>
      </c>
      <c r="L77" s="6">
        <v>0</v>
      </c>
      <c r="M77" s="6">
        <f t="shared" si="6"/>
        <v>0</v>
      </c>
      <c r="N77" s="38">
        <f t="shared" si="8"/>
        <v>1650000</v>
      </c>
      <c r="O77" s="32">
        <f t="shared" si="9"/>
        <v>1556335</v>
      </c>
    </row>
    <row r="78" spans="1:15" x14ac:dyDescent="0.15">
      <c r="A78" s="83" t="s">
        <v>66</v>
      </c>
      <c r="B78" s="84"/>
      <c r="C78" s="84"/>
      <c r="D78" s="85"/>
      <c r="E78" s="13">
        <v>5700000</v>
      </c>
      <c r="F78" s="14">
        <v>1469435</v>
      </c>
      <c r="G78" s="15">
        <f t="shared" si="7"/>
        <v>-4230565</v>
      </c>
      <c r="H78" s="13">
        <v>2550000</v>
      </c>
      <c r="I78" s="14">
        <v>7815700</v>
      </c>
      <c r="J78" s="15">
        <f t="shared" si="5"/>
        <v>5265700</v>
      </c>
      <c r="K78" s="13">
        <v>0</v>
      </c>
      <c r="L78" s="14">
        <v>0</v>
      </c>
      <c r="M78" s="14">
        <f t="shared" si="6"/>
        <v>0</v>
      </c>
      <c r="N78" s="40">
        <f t="shared" si="8"/>
        <v>8250000</v>
      </c>
      <c r="O78" s="34">
        <f t="shared" si="9"/>
        <v>9285135</v>
      </c>
    </row>
    <row r="79" spans="1:15" x14ac:dyDescent="0.15">
      <c r="A79" s="91" t="s">
        <v>84</v>
      </c>
      <c r="B79" s="92"/>
      <c r="C79" s="92"/>
      <c r="D79" s="93"/>
      <c r="E79" s="5">
        <v>1000000</v>
      </c>
      <c r="F79" s="6"/>
      <c r="G79" s="7"/>
      <c r="H79" s="5">
        <v>500000</v>
      </c>
      <c r="I79" s="6"/>
      <c r="J79" s="7"/>
      <c r="K79" s="5">
        <v>30000</v>
      </c>
      <c r="L79" s="6"/>
      <c r="M79" s="6"/>
      <c r="N79" s="39">
        <f t="shared" si="8"/>
        <v>1530000</v>
      </c>
      <c r="O79" s="33">
        <f t="shared" si="9"/>
        <v>0</v>
      </c>
    </row>
    <row r="80" spans="1:15" ht="14.25" thickBot="1" x14ac:dyDescent="0.2">
      <c r="A80" s="80" t="s">
        <v>74</v>
      </c>
      <c r="B80" s="81"/>
      <c r="C80" s="81"/>
      <c r="D80" s="82"/>
      <c r="E80" s="16">
        <f>E78+E68+E62+E79</f>
        <v>204700000</v>
      </c>
      <c r="F80" s="17">
        <f>F78+F68+F62</f>
        <v>193547583</v>
      </c>
      <c r="G80" s="18">
        <f>F80-E80</f>
        <v>-11152417</v>
      </c>
      <c r="H80" s="16">
        <f>H79+H78+H68+H62</f>
        <v>74500000</v>
      </c>
      <c r="I80" s="17">
        <f>I79+I78+I68+I62</f>
        <v>66995855</v>
      </c>
      <c r="J80" s="18">
        <f t="shared" si="5"/>
        <v>-7504145</v>
      </c>
      <c r="K80" s="16">
        <f>K78+K68+K62+K79</f>
        <v>2895000</v>
      </c>
      <c r="L80" s="17">
        <f>L78+L68+L62</f>
        <v>3090658</v>
      </c>
      <c r="M80" s="17">
        <f t="shared" si="6"/>
        <v>195658</v>
      </c>
      <c r="N80" s="44">
        <f t="shared" si="8"/>
        <v>282095000</v>
      </c>
      <c r="O80" s="45">
        <f t="shared" si="9"/>
        <v>263634096</v>
      </c>
    </row>
    <row r="81" spans="1:16" x14ac:dyDescent="0.15">
      <c r="A81" s="69" t="s">
        <v>67</v>
      </c>
      <c r="B81" s="70"/>
      <c r="C81" s="70"/>
      <c r="D81" s="71"/>
      <c r="E81" s="2">
        <v>200122000</v>
      </c>
      <c r="F81" s="3">
        <v>199064197</v>
      </c>
      <c r="G81" s="4">
        <f t="shared" si="7"/>
        <v>-1057803</v>
      </c>
      <c r="H81" s="2">
        <v>72003000</v>
      </c>
      <c r="I81" s="3">
        <v>67579939</v>
      </c>
      <c r="J81" s="4">
        <f t="shared" si="5"/>
        <v>-4423061</v>
      </c>
      <c r="K81" s="2">
        <v>1902000</v>
      </c>
      <c r="L81" s="3">
        <v>1444138</v>
      </c>
      <c r="M81" s="3">
        <f t="shared" si="6"/>
        <v>-457862</v>
      </c>
      <c r="N81" s="42">
        <f t="shared" si="8"/>
        <v>274027000</v>
      </c>
      <c r="O81" s="43">
        <f t="shared" si="9"/>
        <v>268088274</v>
      </c>
    </row>
    <row r="82" spans="1:16" x14ac:dyDescent="0.15">
      <c r="A82" s="72" t="s">
        <v>68</v>
      </c>
      <c r="B82" s="67"/>
      <c r="C82" s="67"/>
      <c r="D82" s="68"/>
      <c r="E82" s="5">
        <v>196300000</v>
      </c>
      <c r="F82" s="6">
        <v>190900132</v>
      </c>
      <c r="G82" s="7">
        <f t="shared" si="7"/>
        <v>-5399868</v>
      </c>
      <c r="H82" s="5">
        <v>71150000</v>
      </c>
      <c r="I82" s="6">
        <v>58196859</v>
      </c>
      <c r="J82" s="7">
        <f t="shared" si="5"/>
        <v>-12953141</v>
      </c>
      <c r="K82" s="5">
        <v>2865000</v>
      </c>
      <c r="L82" s="6">
        <v>3090658</v>
      </c>
      <c r="M82" s="6">
        <f t="shared" si="6"/>
        <v>225658</v>
      </c>
      <c r="N82" s="38">
        <f t="shared" si="8"/>
        <v>270315000</v>
      </c>
      <c r="O82" s="32">
        <f t="shared" si="9"/>
        <v>252187649</v>
      </c>
    </row>
    <row r="83" spans="1:16" ht="14.25" thickBot="1" x14ac:dyDescent="0.2">
      <c r="A83" s="72" t="s">
        <v>69</v>
      </c>
      <c r="B83" s="67"/>
      <c r="C83" s="67"/>
      <c r="D83" s="68"/>
      <c r="E83" s="5">
        <v>3822000</v>
      </c>
      <c r="F83" s="6">
        <v>8164065</v>
      </c>
      <c r="G83" s="7">
        <f t="shared" si="7"/>
        <v>4342065</v>
      </c>
      <c r="H83" s="5">
        <v>853000</v>
      </c>
      <c r="I83" s="6">
        <v>9383080</v>
      </c>
      <c r="J83" s="7">
        <f t="shared" si="5"/>
        <v>8530080</v>
      </c>
      <c r="K83" s="5">
        <f>K81-K82</f>
        <v>-963000</v>
      </c>
      <c r="L83" s="6">
        <f>L81-L82</f>
        <v>-1646520</v>
      </c>
      <c r="M83" s="6">
        <f t="shared" si="6"/>
        <v>-683520</v>
      </c>
      <c r="N83" s="44">
        <f t="shared" si="8"/>
        <v>3712000</v>
      </c>
      <c r="O83" s="45">
        <f t="shared" si="9"/>
        <v>15900625</v>
      </c>
    </row>
    <row r="84" spans="1:16" x14ac:dyDescent="0.15">
      <c r="A84" s="69" t="s">
        <v>70</v>
      </c>
      <c r="B84" s="70"/>
      <c r="C84" s="70"/>
      <c r="D84" s="71"/>
      <c r="E84" s="2">
        <v>0</v>
      </c>
      <c r="F84" s="3">
        <v>11680</v>
      </c>
      <c r="G84" s="4">
        <f t="shared" si="7"/>
        <v>11680</v>
      </c>
      <c r="H84" s="2">
        <v>0</v>
      </c>
      <c r="I84" s="3">
        <v>0</v>
      </c>
      <c r="J84" s="4">
        <f t="shared" si="5"/>
        <v>0</v>
      </c>
      <c r="K84" s="2">
        <v>0</v>
      </c>
      <c r="L84" s="3">
        <v>0</v>
      </c>
      <c r="M84" s="3">
        <f t="shared" si="6"/>
        <v>0</v>
      </c>
      <c r="N84" s="42">
        <f t="shared" si="8"/>
        <v>0</v>
      </c>
      <c r="O84" s="43">
        <f t="shared" si="9"/>
        <v>11680</v>
      </c>
    </row>
    <row r="85" spans="1:16" x14ac:dyDescent="0.15">
      <c r="A85" s="72" t="s">
        <v>59</v>
      </c>
      <c r="B85" s="67"/>
      <c r="C85" s="67"/>
      <c r="D85" s="68"/>
      <c r="E85" s="5">
        <v>1700000</v>
      </c>
      <c r="F85" s="6">
        <v>1178016</v>
      </c>
      <c r="G85" s="7">
        <f t="shared" si="7"/>
        <v>-521984</v>
      </c>
      <c r="H85" s="5">
        <v>300000</v>
      </c>
      <c r="I85" s="6">
        <v>983296</v>
      </c>
      <c r="J85" s="7">
        <f t="shared" si="5"/>
        <v>683296</v>
      </c>
      <c r="K85" s="5">
        <v>0</v>
      </c>
      <c r="L85" s="6">
        <v>0</v>
      </c>
      <c r="M85" s="6">
        <f t="shared" si="6"/>
        <v>0</v>
      </c>
      <c r="N85" s="38">
        <f t="shared" si="8"/>
        <v>2000000</v>
      </c>
      <c r="O85" s="32">
        <f t="shared" si="9"/>
        <v>2161312</v>
      </c>
    </row>
    <row r="86" spans="1:16" ht="12.75" customHeight="1" thickBot="1" x14ac:dyDescent="0.2">
      <c r="A86" s="80" t="s">
        <v>71</v>
      </c>
      <c r="B86" s="81"/>
      <c r="C86" s="81"/>
      <c r="D86" s="82"/>
      <c r="E86" s="16">
        <f>E84-E85</f>
        <v>-1700000</v>
      </c>
      <c r="F86" s="17">
        <f>F84-F85</f>
        <v>-1166336</v>
      </c>
      <c r="G86" s="18">
        <f t="shared" si="7"/>
        <v>533664</v>
      </c>
      <c r="H86" s="16">
        <f>H84-H85</f>
        <v>-300000</v>
      </c>
      <c r="I86" s="17">
        <f>I84-I85</f>
        <v>-983296</v>
      </c>
      <c r="J86" s="18">
        <f t="shared" si="5"/>
        <v>-683296</v>
      </c>
      <c r="K86" s="16">
        <v>0</v>
      </c>
      <c r="L86" s="17">
        <v>0</v>
      </c>
      <c r="M86" s="17">
        <f t="shared" si="6"/>
        <v>0</v>
      </c>
      <c r="N86" s="44">
        <f t="shared" si="8"/>
        <v>-2000000</v>
      </c>
      <c r="O86" s="45">
        <f t="shared" si="9"/>
        <v>-2149632</v>
      </c>
    </row>
    <row r="87" spans="1:16" x14ac:dyDescent="0.15">
      <c r="A87" s="69" t="s">
        <v>16</v>
      </c>
      <c r="B87" s="70"/>
      <c r="C87" s="70"/>
      <c r="D87" s="71"/>
      <c r="E87" s="2">
        <v>4602000</v>
      </c>
      <c r="F87" s="3">
        <v>7428800</v>
      </c>
      <c r="G87" s="4">
        <f t="shared" si="7"/>
        <v>2826800</v>
      </c>
      <c r="H87" s="2">
        <v>2502000</v>
      </c>
      <c r="I87" s="3">
        <v>0</v>
      </c>
      <c r="J87" s="4">
        <f t="shared" si="5"/>
        <v>-2502000</v>
      </c>
      <c r="K87" s="2">
        <v>1000000</v>
      </c>
      <c r="L87" s="3">
        <v>0</v>
      </c>
      <c r="M87" s="3">
        <f t="shared" si="6"/>
        <v>-1000000</v>
      </c>
      <c r="N87" s="42">
        <f t="shared" si="8"/>
        <v>8104000</v>
      </c>
      <c r="O87" s="43">
        <f t="shared" si="9"/>
        <v>7428800</v>
      </c>
    </row>
    <row r="88" spans="1:16" x14ac:dyDescent="0.15">
      <c r="A88" s="72" t="s">
        <v>66</v>
      </c>
      <c r="B88" s="67"/>
      <c r="C88" s="67"/>
      <c r="D88" s="68"/>
      <c r="E88" s="5">
        <v>5700000</v>
      </c>
      <c r="F88" s="6">
        <v>1469435</v>
      </c>
      <c r="G88" s="7">
        <f t="shared" si="7"/>
        <v>-4230565</v>
      </c>
      <c r="H88" s="5">
        <v>2550000</v>
      </c>
      <c r="I88" s="6">
        <v>7815700</v>
      </c>
      <c r="J88" s="7">
        <f t="shared" si="5"/>
        <v>5265700</v>
      </c>
      <c r="K88" s="5">
        <v>0</v>
      </c>
      <c r="L88" s="6">
        <v>0</v>
      </c>
      <c r="M88" s="6">
        <f t="shared" si="6"/>
        <v>0</v>
      </c>
      <c r="N88" s="38">
        <f t="shared" si="8"/>
        <v>8250000</v>
      </c>
      <c r="O88" s="32">
        <f t="shared" si="9"/>
        <v>9285135</v>
      </c>
    </row>
    <row r="89" spans="1:16" ht="14.25" thickBot="1" x14ac:dyDescent="0.2">
      <c r="A89" s="80" t="s">
        <v>72</v>
      </c>
      <c r="B89" s="81"/>
      <c r="C89" s="81"/>
      <c r="D89" s="82"/>
      <c r="E89" s="16">
        <f>E87-E88</f>
        <v>-1098000</v>
      </c>
      <c r="F89" s="17">
        <f>F87-F88</f>
        <v>5959365</v>
      </c>
      <c r="G89" s="18">
        <f t="shared" si="7"/>
        <v>7057365</v>
      </c>
      <c r="H89" s="16">
        <f>H87-H88</f>
        <v>-48000</v>
      </c>
      <c r="I89" s="17">
        <f>I87-I88</f>
        <v>-7815700</v>
      </c>
      <c r="J89" s="18">
        <f t="shared" si="5"/>
        <v>-7767700</v>
      </c>
      <c r="K89" s="16">
        <v>1000000</v>
      </c>
      <c r="L89" s="17">
        <v>0</v>
      </c>
      <c r="M89" s="17">
        <f t="shared" si="6"/>
        <v>-1000000</v>
      </c>
      <c r="N89" s="38">
        <f t="shared" si="8"/>
        <v>-146000</v>
      </c>
      <c r="O89" s="32">
        <f t="shared" si="9"/>
        <v>-1856335</v>
      </c>
    </row>
    <row r="90" spans="1:16" ht="14.25" thickBot="1" x14ac:dyDescent="0.2">
      <c r="A90" s="80" t="s">
        <v>73</v>
      </c>
      <c r="B90" s="81"/>
      <c r="C90" s="81"/>
      <c r="D90" s="82"/>
      <c r="E90" s="16">
        <f>E83+E86+E89</f>
        <v>1024000</v>
      </c>
      <c r="F90" s="17">
        <f>F83+F86+F89</f>
        <v>12957094</v>
      </c>
      <c r="G90" s="18">
        <f t="shared" si="7"/>
        <v>11933094</v>
      </c>
      <c r="H90" s="16">
        <f>H89+H86+H83</f>
        <v>505000</v>
      </c>
      <c r="I90" s="17">
        <f>I89+I86+I83</f>
        <v>584084</v>
      </c>
      <c r="J90" s="18">
        <f>I90-H90</f>
        <v>79084</v>
      </c>
      <c r="K90" s="16">
        <f>K89+K86+K83</f>
        <v>37000</v>
      </c>
      <c r="L90" s="17">
        <f>L89+L86+L83</f>
        <v>-1646520</v>
      </c>
      <c r="M90" s="17">
        <f>L90-K90</f>
        <v>-1683520</v>
      </c>
      <c r="N90" s="46">
        <f t="shared" si="8"/>
        <v>1566000</v>
      </c>
      <c r="O90" s="48">
        <f t="shared" si="9"/>
        <v>11894658</v>
      </c>
      <c r="P90" s="47"/>
    </row>
    <row r="91" spans="1:16" x14ac:dyDescent="0.15">
      <c r="A91" s="86"/>
      <c r="B91" s="86"/>
      <c r="C91" s="86"/>
      <c r="D91" s="86"/>
    </row>
    <row r="92" spans="1:16" x14ac:dyDescent="0.15">
      <c r="A92" s="86"/>
      <c r="B92" s="86"/>
      <c r="C92" s="86"/>
      <c r="D92" s="86"/>
    </row>
  </sheetData>
  <mergeCells count="88">
    <mergeCell ref="A2:D2"/>
    <mergeCell ref="E1:G1"/>
    <mergeCell ref="H1:J1"/>
    <mergeCell ref="A79:D79"/>
    <mergeCell ref="B75:D75"/>
    <mergeCell ref="A62:D62"/>
    <mergeCell ref="A68:D68"/>
    <mergeCell ref="B70:D70"/>
    <mergeCell ref="A69:D69"/>
    <mergeCell ref="B73:D73"/>
    <mergeCell ref="B74:D74"/>
    <mergeCell ref="B76:D76"/>
    <mergeCell ref="C77:D77"/>
    <mergeCell ref="A78:D78"/>
    <mergeCell ref="C43:D43"/>
    <mergeCell ref="C37:D37"/>
    <mergeCell ref="A92:D92"/>
    <mergeCell ref="A80:D80"/>
    <mergeCell ref="A86:D86"/>
    <mergeCell ref="A87:D87"/>
    <mergeCell ref="A88:D88"/>
    <mergeCell ref="A89:D89"/>
    <mergeCell ref="A81:D81"/>
    <mergeCell ref="A82:D82"/>
    <mergeCell ref="A83:D83"/>
    <mergeCell ref="A84:D84"/>
    <mergeCell ref="A85:D85"/>
    <mergeCell ref="A90:D90"/>
    <mergeCell ref="A91:D91"/>
    <mergeCell ref="C71:D71"/>
    <mergeCell ref="C72:D72"/>
    <mergeCell ref="C57:D57"/>
    <mergeCell ref="C58:D58"/>
    <mergeCell ref="C60:D60"/>
    <mergeCell ref="C53:D53"/>
    <mergeCell ref="C65:D65"/>
    <mergeCell ref="C38:D38"/>
    <mergeCell ref="C39:D39"/>
    <mergeCell ref="C40:D40"/>
    <mergeCell ref="C41:D41"/>
    <mergeCell ref="C42:D42"/>
    <mergeCell ref="C54:D54"/>
    <mergeCell ref="C55:D55"/>
    <mergeCell ref="C56:D56"/>
    <mergeCell ref="C44:D44"/>
    <mergeCell ref="C45:D45"/>
    <mergeCell ref="C46:D46"/>
    <mergeCell ref="C47:D47"/>
    <mergeCell ref="C50:D50"/>
    <mergeCell ref="C51:D51"/>
    <mergeCell ref="C52:D52"/>
    <mergeCell ref="C29:D29"/>
    <mergeCell ref="C30:D30"/>
    <mergeCell ref="C32:D32"/>
    <mergeCell ref="C35:D35"/>
    <mergeCell ref="C36:D36"/>
    <mergeCell ref="B34:D34"/>
    <mergeCell ref="B31:D31"/>
    <mergeCell ref="C33:D33"/>
    <mergeCell ref="C28:D28"/>
    <mergeCell ref="A24:D24"/>
    <mergeCell ref="A16:D16"/>
    <mergeCell ref="A17:D17"/>
    <mergeCell ref="B18:D18"/>
    <mergeCell ref="C19:D19"/>
    <mergeCell ref="C20:D20"/>
    <mergeCell ref="B21:D21"/>
    <mergeCell ref="B22:D22"/>
    <mergeCell ref="A23:D23"/>
    <mergeCell ref="A25:D25"/>
    <mergeCell ref="B26:D26"/>
    <mergeCell ref="C27:D27"/>
    <mergeCell ref="N1:O1"/>
    <mergeCell ref="C15:D15"/>
    <mergeCell ref="A3:D3"/>
    <mergeCell ref="A5:D5"/>
    <mergeCell ref="B6:D6"/>
    <mergeCell ref="A7:D7"/>
    <mergeCell ref="A8:D8"/>
    <mergeCell ref="A9:D9"/>
    <mergeCell ref="B10:D10"/>
    <mergeCell ref="C11:D11"/>
    <mergeCell ref="A12:D12"/>
    <mergeCell ref="A13:D13"/>
    <mergeCell ref="B14:D14"/>
    <mergeCell ref="K1:M1"/>
    <mergeCell ref="A4:D4"/>
    <mergeCell ref="A1:D1"/>
  </mergeCells>
  <phoneticPr fontId="2"/>
  <printOptions horizontalCentered="1"/>
  <pageMargins left="0.70866141732283472" right="0.70866141732283472" top="0.74803149606299213" bottom="0.15748031496062992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7"/>
  <sheetViews>
    <sheetView tabSelected="1" topLeftCell="B73" zoomScale="142" zoomScaleNormal="142" workbookViewId="0">
      <selection activeCell="G7" sqref="G7"/>
    </sheetView>
  </sheetViews>
  <sheetFormatPr defaultRowHeight="13.5" x14ac:dyDescent="0.15"/>
  <cols>
    <col min="1" max="1" width="2.625" style="49" customWidth="1"/>
    <col min="2" max="4" width="1.625" customWidth="1"/>
    <col min="5" max="5" width="21.625" customWidth="1"/>
    <col min="6" max="6" width="9.25" bestFit="1" customWidth="1"/>
    <col min="7" max="7" width="9.25" customWidth="1"/>
  </cols>
  <sheetData>
    <row r="1" spans="1:14" x14ac:dyDescent="0.15">
      <c r="A1" s="55"/>
      <c r="B1" s="65"/>
      <c r="C1" s="78"/>
      <c r="D1" s="78"/>
      <c r="E1" s="79"/>
      <c r="F1" s="77" t="s">
        <v>93</v>
      </c>
      <c r="G1" s="77"/>
      <c r="H1" s="90"/>
      <c r="I1" s="77" t="s">
        <v>92</v>
      </c>
      <c r="J1" s="77"/>
      <c r="K1" s="77"/>
      <c r="L1" s="102"/>
      <c r="M1" s="103"/>
      <c r="N1" s="66"/>
    </row>
    <row r="2" spans="1:14" ht="14.25" thickBot="1" x14ac:dyDescent="0.2">
      <c r="A2" s="56"/>
      <c r="B2" s="87"/>
      <c r="C2" s="88"/>
      <c r="D2" s="88"/>
      <c r="E2" s="89"/>
      <c r="F2" s="26" t="s">
        <v>91</v>
      </c>
      <c r="G2" s="26" t="s">
        <v>94</v>
      </c>
      <c r="H2" s="27" t="s">
        <v>78</v>
      </c>
      <c r="I2" s="26" t="s">
        <v>91</v>
      </c>
      <c r="J2" s="26" t="s">
        <v>94</v>
      </c>
      <c r="K2" s="26" t="s">
        <v>78</v>
      </c>
      <c r="L2" s="25" t="s">
        <v>91</v>
      </c>
      <c r="M2" s="26" t="s">
        <v>95</v>
      </c>
      <c r="N2" s="53" t="s">
        <v>78</v>
      </c>
    </row>
    <row r="3" spans="1:14" x14ac:dyDescent="0.15">
      <c r="A3" s="94" t="s">
        <v>88</v>
      </c>
      <c r="B3" s="69" t="s">
        <v>18</v>
      </c>
      <c r="C3" s="70"/>
      <c r="D3" s="70"/>
      <c r="E3" s="71"/>
      <c r="F3" s="3"/>
      <c r="G3" s="3"/>
      <c r="H3" s="4"/>
      <c r="I3" s="3"/>
      <c r="J3" s="3"/>
      <c r="K3" s="3"/>
      <c r="L3" s="37"/>
      <c r="M3" s="29"/>
      <c r="N3" s="30"/>
    </row>
    <row r="4" spans="1:14" x14ac:dyDescent="0.15">
      <c r="A4" s="95"/>
      <c r="B4" s="72" t="s">
        <v>86</v>
      </c>
      <c r="C4" s="67"/>
      <c r="D4" s="67"/>
      <c r="E4" s="68"/>
      <c r="F4" s="6">
        <v>0</v>
      </c>
      <c r="G4" s="6"/>
      <c r="H4" s="7">
        <v>0</v>
      </c>
      <c r="I4" s="6">
        <v>0</v>
      </c>
      <c r="J4" s="6"/>
      <c r="K4" s="6">
        <v>0</v>
      </c>
      <c r="L4" s="38">
        <v>0</v>
      </c>
      <c r="M4" s="31">
        <v>0</v>
      </c>
      <c r="N4" s="32">
        <v>0</v>
      </c>
    </row>
    <row r="5" spans="1:14" x14ac:dyDescent="0.15">
      <c r="A5" s="95"/>
      <c r="B5" s="72" t="s">
        <v>19</v>
      </c>
      <c r="C5" s="67"/>
      <c r="D5" s="67"/>
      <c r="E5" s="68"/>
      <c r="F5" s="6">
        <f>F6</f>
        <v>195000000</v>
      </c>
      <c r="G5" s="6">
        <v>188000000</v>
      </c>
      <c r="H5" s="7">
        <f>G5-F5</f>
        <v>-7000000</v>
      </c>
      <c r="I5" s="6">
        <f>I6</f>
        <v>65500000</v>
      </c>
      <c r="J5" s="6">
        <v>66000000</v>
      </c>
      <c r="K5" s="6">
        <f>J5-I5</f>
        <v>500000</v>
      </c>
      <c r="L5" s="38">
        <f>F5+I5</f>
        <v>260500000</v>
      </c>
      <c r="M5" s="31">
        <f>G5+J5</f>
        <v>254000000</v>
      </c>
      <c r="N5" s="32">
        <f>M5-L5</f>
        <v>-6500000</v>
      </c>
    </row>
    <row r="6" spans="1:14" x14ac:dyDescent="0.15">
      <c r="A6" s="95"/>
      <c r="B6" s="8"/>
      <c r="C6" s="67" t="s">
        <v>0</v>
      </c>
      <c r="D6" s="67"/>
      <c r="E6" s="68"/>
      <c r="F6" s="6">
        <v>195000000</v>
      </c>
      <c r="G6" s="6">
        <v>188000000</v>
      </c>
      <c r="H6" s="7">
        <f t="shared" ref="H6:H12" si="0">G6-F6</f>
        <v>-7000000</v>
      </c>
      <c r="I6" s="6">
        <v>65500000</v>
      </c>
      <c r="J6" s="6">
        <v>66000000</v>
      </c>
      <c r="K6" s="6">
        <f t="shared" ref="K6:K12" si="1">J6-I6</f>
        <v>500000</v>
      </c>
      <c r="L6" s="38">
        <f t="shared" ref="L6:L12" si="2">F6+I6</f>
        <v>260500000</v>
      </c>
      <c r="M6" s="31">
        <f t="shared" ref="M6:M12" si="3">G6+J6</f>
        <v>254000000</v>
      </c>
      <c r="N6" s="32">
        <f t="shared" ref="N6:N12" si="4">M6-L6</f>
        <v>-6500000</v>
      </c>
    </row>
    <row r="7" spans="1:14" x14ac:dyDescent="0.15">
      <c r="A7" s="95"/>
      <c r="B7" s="72" t="s">
        <v>1</v>
      </c>
      <c r="C7" s="67"/>
      <c r="D7" s="67"/>
      <c r="E7" s="68"/>
      <c r="F7" s="6">
        <v>120000</v>
      </c>
      <c r="G7" s="6">
        <v>1000</v>
      </c>
      <c r="H7" s="7">
        <f t="shared" si="0"/>
        <v>-119000</v>
      </c>
      <c r="I7" s="6">
        <v>1000</v>
      </c>
      <c r="J7" s="6">
        <v>1000</v>
      </c>
      <c r="K7" s="6">
        <f t="shared" si="1"/>
        <v>0</v>
      </c>
      <c r="L7" s="38">
        <f t="shared" si="2"/>
        <v>121000</v>
      </c>
      <c r="M7" s="31">
        <f t="shared" si="3"/>
        <v>2000</v>
      </c>
      <c r="N7" s="32">
        <f t="shared" si="4"/>
        <v>-119000</v>
      </c>
    </row>
    <row r="8" spans="1:14" x14ac:dyDescent="0.15">
      <c r="A8" s="95"/>
      <c r="B8" s="72" t="s">
        <v>2</v>
      </c>
      <c r="C8" s="67"/>
      <c r="D8" s="67"/>
      <c r="E8" s="68"/>
      <c r="F8" s="6">
        <v>1000</v>
      </c>
      <c r="G8" s="6">
        <v>1000</v>
      </c>
      <c r="H8" s="7">
        <f t="shared" si="0"/>
        <v>0</v>
      </c>
      <c r="I8" s="6">
        <v>1000</v>
      </c>
      <c r="J8" s="6">
        <v>1000</v>
      </c>
      <c r="K8" s="6">
        <f t="shared" si="1"/>
        <v>0</v>
      </c>
      <c r="L8" s="38">
        <f t="shared" si="2"/>
        <v>2000</v>
      </c>
      <c r="M8" s="31">
        <f t="shared" si="3"/>
        <v>2000</v>
      </c>
      <c r="N8" s="32">
        <f t="shared" si="4"/>
        <v>0</v>
      </c>
    </row>
    <row r="9" spans="1:14" x14ac:dyDescent="0.15">
      <c r="A9" s="95"/>
      <c r="B9" s="72" t="s">
        <v>3</v>
      </c>
      <c r="C9" s="67"/>
      <c r="D9" s="67"/>
      <c r="E9" s="68"/>
      <c r="F9" s="6">
        <v>1000</v>
      </c>
      <c r="G9" s="6">
        <v>1000</v>
      </c>
      <c r="H9" s="7">
        <f t="shared" si="0"/>
        <v>0</v>
      </c>
      <c r="I9" s="6">
        <v>1000</v>
      </c>
      <c r="J9" s="6">
        <v>1000</v>
      </c>
      <c r="K9" s="6">
        <f t="shared" si="1"/>
        <v>0</v>
      </c>
      <c r="L9" s="38">
        <f t="shared" si="2"/>
        <v>2000</v>
      </c>
      <c r="M9" s="31">
        <f t="shared" si="3"/>
        <v>2000</v>
      </c>
      <c r="N9" s="32">
        <f t="shared" si="4"/>
        <v>0</v>
      </c>
    </row>
    <row r="10" spans="1:14" x14ac:dyDescent="0.15">
      <c r="A10" s="95"/>
      <c r="B10" s="8"/>
      <c r="C10" s="67" t="s">
        <v>4</v>
      </c>
      <c r="D10" s="67"/>
      <c r="E10" s="68"/>
      <c r="F10" s="6">
        <v>1000</v>
      </c>
      <c r="G10" s="6">
        <v>1000</v>
      </c>
      <c r="H10" s="7">
        <f t="shared" si="0"/>
        <v>0</v>
      </c>
      <c r="I10" s="6">
        <v>1000</v>
      </c>
      <c r="J10" s="6">
        <v>1000</v>
      </c>
      <c r="K10" s="6">
        <f t="shared" si="1"/>
        <v>0</v>
      </c>
      <c r="L10" s="38">
        <f t="shared" si="2"/>
        <v>2000</v>
      </c>
      <c r="M10" s="31">
        <f t="shared" si="3"/>
        <v>2000</v>
      </c>
      <c r="N10" s="32">
        <f t="shared" si="4"/>
        <v>0</v>
      </c>
    </row>
    <row r="11" spans="1:14" x14ac:dyDescent="0.15">
      <c r="A11" s="95"/>
      <c r="B11" s="8"/>
      <c r="C11" s="9"/>
      <c r="D11" s="67" t="s">
        <v>4</v>
      </c>
      <c r="E11" s="68"/>
      <c r="F11" s="6">
        <v>1000</v>
      </c>
      <c r="G11" s="6">
        <v>1000</v>
      </c>
      <c r="H11" s="7">
        <f t="shared" si="0"/>
        <v>0</v>
      </c>
      <c r="I11" s="6">
        <v>1000</v>
      </c>
      <c r="J11" s="6">
        <v>1000</v>
      </c>
      <c r="K11" s="6">
        <f t="shared" si="1"/>
        <v>0</v>
      </c>
      <c r="L11" s="38">
        <f t="shared" si="2"/>
        <v>2000</v>
      </c>
      <c r="M11" s="31">
        <f t="shared" si="3"/>
        <v>2000</v>
      </c>
      <c r="N11" s="32">
        <f t="shared" si="4"/>
        <v>0</v>
      </c>
    </row>
    <row r="12" spans="1:14" x14ac:dyDescent="0.15">
      <c r="A12" s="95"/>
      <c r="B12" s="72" t="s">
        <v>5</v>
      </c>
      <c r="C12" s="67"/>
      <c r="D12" s="67"/>
      <c r="E12" s="68"/>
      <c r="F12" s="6">
        <f>SUM(F6:F9)</f>
        <v>195122000</v>
      </c>
      <c r="G12" s="6">
        <v>186003000</v>
      </c>
      <c r="H12" s="7">
        <f t="shared" si="0"/>
        <v>-9119000</v>
      </c>
      <c r="I12" s="6">
        <f>SUM(I6:I9)</f>
        <v>65503000</v>
      </c>
      <c r="J12" s="6">
        <v>66003000</v>
      </c>
      <c r="K12" s="6">
        <f t="shared" si="1"/>
        <v>500000</v>
      </c>
      <c r="L12" s="38">
        <f t="shared" si="2"/>
        <v>260625000</v>
      </c>
      <c r="M12" s="31">
        <f t="shared" si="3"/>
        <v>252006000</v>
      </c>
      <c r="N12" s="32">
        <f t="shared" si="4"/>
        <v>-8619000</v>
      </c>
    </row>
    <row r="13" spans="1:14" x14ac:dyDescent="0.15">
      <c r="A13" s="95"/>
      <c r="B13" s="73" t="s">
        <v>6</v>
      </c>
      <c r="C13" s="74"/>
      <c r="D13" s="74"/>
      <c r="E13" s="75"/>
      <c r="F13" s="11"/>
      <c r="G13" s="11"/>
      <c r="H13" s="12"/>
      <c r="I13" s="11"/>
      <c r="J13" s="11"/>
      <c r="K13" s="11"/>
      <c r="L13" s="39"/>
      <c r="M13" s="50"/>
      <c r="N13" s="33"/>
    </row>
    <row r="14" spans="1:14" x14ac:dyDescent="0.15">
      <c r="A14" s="95"/>
      <c r="B14" s="8"/>
      <c r="C14" s="67" t="s">
        <v>8</v>
      </c>
      <c r="D14" s="67"/>
      <c r="E14" s="68"/>
      <c r="F14" s="6">
        <v>0</v>
      </c>
      <c r="G14" s="6">
        <v>1000</v>
      </c>
      <c r="H14" s="7">
        <v>1000</v>
      </c>
      <c r="I14" s="6">
        <v>0</v>
      </c>
      <c r="J14" s="6">
        <v>1000</v>
      </c>
      <c r="K14" s="6">
        <v>1000</v>
      </c>
      <c r="L14" s="38">
        <v>0</v>
      </c>
      <c r="M14" s="31">
        <v>2000</v>
      </c>
      <c r="N14" s="32">
        <v>2000</v>
      </c>
    </row>
    <row r="15" spans="1:14" x14ac:dyDescent="0.15">
      <c r="A15" s="95"/>
      <c r="B15" s="8"/>
      <c r="C15" s="9"/>
      <c r="D15" s="67" t="s">
        <v>7</v>
      </c>
      <c r="E15" s="68"/>
      <c r="F15" s="6">
        <v>0</v>
      </c>
      <c r="G15" s="6">
        <v>1000</v>
      </c>
      <c r="H15" s="7">
        <v>1000</v>
      </c>
      <c r="I15" s="6">
        <v>0</v>
      </c>
      <c r="J15" s="6">
        <v>1000</v>
      </c>
      <c r="K15" s="6">
        <v>1000</v>
      </c>
      <c r="L15" s="38">
        <v>0</v>
      </c>
      <c r="M15" s="31">
        <v>2000</v>
      </c>
      <c r="N15" s="32">
        <v>2000</v>
      </c>
    </row>
    <row r="16" spans="1:14" x14ac:dyDescent="0.15">
      <c r="A16" s="95"/>
      <c r="B16" s="83" t="s">
        <v>17</v>
      </c>
      <c r="C16" s="84"/>
      <c r="D16" s="84"/>
      <c r="E16" s="85"/>
      <c r="F16" s="14">
        <v>0</v>
      </c>
      <c r="G16" s="14">
        <v>1000</v>
      </c>
      <c r="H16" s="15">
        <v>1000</v>
      </c>
      <c r="I16" s="14">
        <v>0</v>
      </c>
      <c r="J16" s="14">
        <v>1000</v>
      </c>
      <c r="K16" s="14">
        <v>1000</v>
      </c>
      <c r="L16" s="40">
        <v>0</v>
      </c>
      <c r="M16" s="51">
        <v>2000</v>
      </c>
      <c r="N16" s="34">
        <v>2000</v>
      </c>
    </row>
    <row r="17" spans="1:14" x14ac:dyDescent="0.15">
      <c r="A17" s="95"/>
      <c r="B17" s="73" t="s">
        <v>9</v>
      </c>
      <c r="C17" s="74"/>
      <c r="D17" s="74"/>
      <c r="E17" s="75"/>
      <c r="F17" s="11"/>
      <c r="G17" s="11"/>
      <c r="H17" s="12"/>
      <c r="I17" s="11"/>
      <c r="J17" s="11"/>
      <c r="K17" s="11"/>
      <c r="L17" s="39"/>
      <c r="M17" s="50"/>
      <c r="N17" s="33"/>
    </row>
    <row r="18" spans="1:14" x14ac:dyDescent="0.15">
      <c r="A18" s="95"/>
      <c r="B18" s="8"/>
      <c r="C18" s="67" t="s">
        <v>11</v>
      </c>
      <c r="D18" s="67"/>
      <c r="E18" s="68"/>
      <c r="F18" s="6">
        <v>0</v>
      </c>
      <c r="G18" s="6">
        <v>2000000</v>
      </c>
      <c r="H18" s="7">
        <v>2000000</v>
      </c>
      <c r="I18" s="6">
        <v>0</v>
      </c>
      <c r="J18" s="6">
        <v>0</v>
      </c>
      <c r="K18" s="6">
        <v>0</v>
      </c>
      <c r="L18" s="38">
        <v>0</v>
      </c>
      <c r="M18" s="31">
        <v>2000000</v>
      </c>
      <c r="N18" s="32">
        <v>2000000</v>
      </c>
    </row>
    <row r="19" spans="1:14" x14ac:dyDescent="0.15">
      <c r="A19" s="95"/>
      <c r="B19" s="8"/>
      <c r="C19" s="9"/>
      <c r="D19" s="67" t="s">
        <v>10</v>
      </c>
      <c r="E19" s="68"/>
      <c r="F19" s="6">
        <v>0</v>
      </c>
      <c r="G19" s="6">
        <v>2000000</v>
      </c>
      <c r="H19" s="7">
        <v>2000000</v>
      </c>
      <c r="I19" s="6">
        <v>0</v>
      </c>
      <c r="J19" s="6">
        <v>0</v>
      </c>
      <c r="K19" s="6">
        <v>0</v>
      </c>
      <c r="L19" s="38">
        <v>0</v>
      </c>
      <c r="M19" s="31">
        <v>2000000</v>
      </c>
      <c r="N19" s="32">
        <v>2000000</v>
      </c>
    </row>
    <row r="20" spans="1:14" x14ac:dyDescent="0.15">
      <c r="A20" s="95"/>
      <c r="B20" s="8"/>
      <c r="C20" s="67" t="s">
        <v>15</v>
      </c>
      <c r="D20" s="67"/>
      <c r="E20" s="68"/>
      <c r="F20" s="6">
        <v>1000</v>
      </c>
      <c r="G20" s="6">
        <v>1000</v>
      </c>
      <c r="H20" s="7">
        <v>0</v>
      </c>
      <c r="I20" s="6">
        <v>1000</v>
      </c>
      <c r="J20" s="6">
        <v>1000</v>
      </c>
      <c r="K20" s="6">
        <v>0</v>
      </c>
      <c r="L20" s="38">
        <v>2000</v>
      </c>
      <c r="M20" s="31">
        <v>2000</v>
      </c>
      <c r="N20" s="32">
        <v>0</v>
      </c>
    </row>
    <row r="21" spans="1:14" x14ac:dyDescent="0.15">
      <c r="A21" s="95"/>
      <c r="B21" s="8"/>
      <c r="C21" s="67" t="s">
        <v>96</v>
      </c>
      <c r="D21" s="67"/>
      <c r="E21" s="68"/>
      <c r="F21" s="6">
        <v>0</v>
      </c>
      <c r="G21" s="6">
        <v>7500000</v>
      </c>
      <c r="H21" s="7">
        <v>7500000</v>
      </c>
      <c r="I21" s="6">
        <v>0</v>
      </c>
      <c r="J21" s="6">
        <v>2500000</v>
      </c>
      <c r="K21" s="6">
        <v>2500000</v>
      </c>
      <c r="L21" s="38">
        <v>0</v>
      </c>
      <c r="M21" s="31">
        <v>10000000</v>
      </c>
      <c r="N21" s="32">
        <v>10000000</v>
      </c>
    </row>
    <row r="22" spans="1:14" x14ac:dyDescent="0.15">
      <c r="A22" s="95"/>
      <c r="B22" s="83" t="s">
        <v>16</v>
      </c>
      <c r="C22" s="84"/>
      <c r="D22" s="84"/>
      <c r="E22" s="85"/>
      <c r="F22" s="57">
        <v>1000</v>
      </c>
      <c r="G22" s="57">
        <v>9501000</v>
      </c>
      <c r="H22" s="15">
        <v>95000000</v>
      </c>
      <c r="I22" s="14">
        <v>1000</v>
      </c>
      <c r="J22" s="14">
        <v>2501000</v>
      </c>
      <c r="K22" s="14">
        <v>2500000</v>
      </c>
      <c r="L22" s="40">
        <v>2000</v>
      </c>
      <c r="M22" s="51">
        <v>12002000</v>
      </c>
      <c r="N22" s="34">
        <v>12002000</v>
      </c>
    </row>
    <row r="23" spans="1:14" ht="14.25" thickBot="1" x14ac:dyDescent="0.2">
      <c r="A23" s="96"/>
      <c r="B23" s="80" t="s">
        <v>75</v>
      </c>
      <c r="C23" s="81"/>
      <c r="D23" s="81"/>
      <c r="E23" s="82"/>
      <c r="F23" s="17">
        <f>F22+F16+F12</f>
        <v>195123000</v>
      </c>
      <c r="G23" s="17">
        <f>G22+G16+G12</f>
        <v>195505000</v>
      </c>
      <c r="H23" s="18">
        <f>G23-F23</f>
        <v>382000</v>
      </c>
      <c r="I23" s="17">
        <f>I22+I16+I12</f>
        <v>65504000</v>
      </c>
      <c r="J23" s="17">
        <f>J22+J16+J12</f>
        <v>68505000</v>
      </c>
      <c r="K23" s="17">
        <f>J23-I23</f>
        <v>3001000</v>
      </c>
      <c r="L23" s="44">
        <f>L22+L16+L12</f>
        <v>260627000</v>
      </c>
      <c r="M23" s="52">
        <f>G23+J23</f>
        <v>264010000</v>
      </c>
      <c r="N23" s="45">
        <f>M23-L23</f>
        <v>3383000</v>
      </c>
    </row>
    <row r="24" spans="1:14" x14ac:dyDescent="0.15">
      <c r="A24" s="97" t="s">
        <v>89</v>
      </c>
      <c r="B24" s="72" t="s">
        <v>20</v>
      </c>
      <c r="C24" s="67"/>
      <c r="D24" s="67"/>
      <c r="E24" s="68"/>
      <c r="F24" s="6"/>
      <c r="G24" s="6"/>
      <c r="H24" s="7"/>
      <c r="I24" s="6"/>
      <c r="J24" s="6"/>
      <c r="K24" s="6"/>
      <c r="L24" s="38"/>
      <c r="M24" s="31"/>
      <c r="N24" s="32"/>
    </row>
    <row r="25" spans="1:14" x14ac:dyDescent="0.15">
      <c r="A25" s="98"/>
      <c r="B25" s="8"/>
      <c r="C25" s="67" t="s">
        <v>21</v>
      </c>
      <c r="D25" s="67"/>
      <c r="E25" s="68"/>
      <c r="F25" s="6">
        <f>SUM(F26:F29)</f>
        <v>90300000</v>
      </c>
      <c r="G25" s="6">
        <f>SUM(G26:G29)</f>
        <v>89000000</v>
      </c>
      <c r="H25" s="7">
        <f>G25-F25</f>
        <v>-1300000</v>
      </c>
      <c r="I25" s="6">
        <f>SUM(I26:I29)</f>
        <v>32000000</v>
      </c>
      <c r="J25" s="6">
        <f>SUM(J26:J29)</f>
        <v>27300000</v>
      </c>
      <c r="K25" s="6">
        <f>J25-I25</f>
        <v>-4700000</v>
      </c>
      <c r="L25" s="38">
        <f>F25+I25</f>
        <v>122300000</v>
      </c>
      <c r="M25" s="31">
        <f>G25+J25</f>
        <v>116300000</v>
      </c>
      <c r="N25" s="32">
        <f>M25-L25</f>
        <v>-6000000</v>
      </c>
    </row>
    <row r="26" spans="1:14" x14ac:dyDescent="0.15">
      <c r="A26" s="98"/>
      <c r="B26" s="8"/>
      <c r="C26" s="9"/>
      <c r="D26" s="67" t="s">
        <v>22</v>
      </c>
      <c r="E26" s="68"/>
      <c r="F26" s="6">
        <v>64800000</v>
      </c>
      <c r="G26" s="6">
        <v>64000000</v>
      </c>
      <c r="H26" s="7">
        <f t="shared" ref="H26:H29" si="5">G26-F26</f>
        <v>-800000</v>
      </c>
      <c r="I26" s="6">
        <v>22500000</v>
      </c>
      <c r="J26" s="6">
        <v>19000000</v>
      </c>
      <c r="K26" s="6">
        <f t="shared" ref="K26:K31" si="6">J26-I26</f>
        <v>-3500000</v>
      </c>
      <c r="L26" s="38">
        <f t="shared" ref="L26:L29" si="7">F26+I26</f>
        <v>87300000</v>
      </c>
      <c r="M26" s="31">
        <f t="shared" ref="M26:M29" si="8">G26+J26</f>
        <v>83000000</v>
      </c>
      <c r="N26" s="32">
        <f t="shared" ref="N26:N31" si="9">M26-L26</f>
        <v>-4300000</v>
      </c>
    </row>
    <row r="27" spans="1:14" x14ac:dyDescent="0.15">
      <c r="A27" s="98"/>
      <c r="B27" s="8"/>
      <c r="C27" s="9"/>
      <c r="D27" s="67" t="s">
        <v>23</v>
      </c>
      <c r="E27" s="68"/>
      <c r="F27" s="6">
        <v>13000000</v>
      </c>
      <c r="G27" s="6">
        <v>12500000</v>
      </c>
      <c r="H27" s="7">
        <f t="shared" si="5"/>
        <v>-500000</v>
      </c>
      <c r="I27" s="6">
        <v>6000000</v>
      </c>
      <c r="J27" s="6">
        <v>5500000</v>
      </c>
      <c r="K27" s="6">
        <f t="shared" si="6"/>
        <v>-500000</v>
      </c>
      <c r="L27" s="38">
        <f t="shared" si="7"/>
        <v>19000000</v>
      </c>
      <c r="M27" s="31">
        <f t="shared" si="8"/>
        <v>18000000</v>
      </c>
      <c r="N27" s="32">
        <f t="shared" si="9"/>
        <v>-1000000</v>
      </c>
    </row>
    <row r="28" spans="1:14" x14ac:dyDescent="0.15">
      <c r="A28" s="98"/>
      <c r="B28" s="8"/>
      <c r="C28" s="9"/>
      <c r="D28" s="67" t="s">
        <v>24</v>
      </c>
      <c r="E28" s="68"/>
      <c r="F28" s="6">
        <v>0</v>
      </c>
      <c r="G28" s="6">
        <v>0</v>
      </c>
      <c r="H28" s="7">
        <f t="shared" si="5"/>
        <v>0</v>
      </c>
      <c r="I28" s="6">
        <v>0</v>
      </c>
      <c r="J28" s="6">
        <v>0</v>
      </c>
      <c r="K28" s="6">
        <f t="shared" si="6"/>
        <v>0</v>
      </c>
      <c r="L28" s="38">
        <f t="shared" si="7"/>
        <v>0</v>
      </c>
      <c r="M28" s="31">
        <f t="shared" si="8"/>
        <v>0</v>
      </c>
      <c r="N28" s="32">
        <f t="shared" si="9"/>
        <v>0</v>
      </c>
    </row>
    <row r="29" spans="1:14" x14ac:dyDescent="0.15">
      <c r="A29" s="98"/>
      <c r="B29" s="8"/>
      <c r="C29" s="9"/>
      <c r="D29" s="67" t="s">
        <v>25</v>
      </c>
      <c r="E29" s="68"/>
      <c r="F29" s="6">
        <v>12500000</v>
      </c>
      <c r="G29" s="6">
        <v>12500000</v>
      </c>
      <c r="H29" s="7">
        <f t="shared" si="5"/>
        <v>0</v>
      </c>
      <c r="I29" s="6">
        <v>3500000</v>
      </c>
      <c r="J29" s="6">
        <v>2800000</v>
      </c>
      <c r="K29" s="6">
        <f t="shared" si="6"/>
        <v>-700000</v>
      </c>
      <c r="L29" s="38">
        <f t="shared" si="7"/>
        <v>16000000</v>
      </c>
      <c r="M29" s="31">
        <f t="shared" si="8"/>
        <v>15300000</v>
      </c>
      <c r="N29" s="32">
        <f t="shared" si="9"/>
        <v>-700000</v>
      </c>
    </row>
    <row r="30" spans="1:14" x14ac:dyDescent="0.15">
      <c r="A30" s="98"/>
      <c r="B30" s="8"/>
      <c r="C30" s="67" t="s">
        <v>26</v>
      </c>
      <c r="D30" s="67"/>
      <c r="E30" s="68"/>
      <c r="F30" s="6">
        <v>72500000</v>
      </c>
      <c r="G30" s="6">
        <v>70000000</v>
      </c>
      <c r="H30" s="7">
        <f>G30-F30</f>
        <v>-2500000</v>
      </c>
      <c r="I30" s="6">
        <v>24300000</v>
      </c>
      <c r="J30" s="6">
        <v>25000000</v>
      </c>
      <c r="K30" s="6">
        <f t="shared" si="6"/>
        <v>700000</v>
      </c>
      <c r="L30" s="38">
        <f>F30+I30</f>
        <v>96800000</v>
      </c>
      <c r="M30" s="31">
        <f>J30+G30</f>
        <v>95000000</v>
      </c>
      <c r="N30" s="32">
        <f t="shared" si="9"/>
        <v>-1800000</v>
      </c>
    </row>
    <row r="31" spans="1:14" x14ac:dyDescent="0.15">
      <c r="A31" s="98"/>
      <c r="B31" s="8"/>
      <c r="C31" s="9"/>
      <c r="D31" s="67" t="s">
        <v>27</v>
      </c>
      <c r="E31" s="68"/>
      <c r="F31" s="6">
        <v>72500000</v>
      </c>
      <c r="G31" s="6">
        <v>70000000</v>
      </c>
      <c r="H31" s="7">
        <f>G31-F31</f>
        <v>-2500000</v>
      </c>
      <c r="I31" s="6">
        <v>24300000</v>
      </c>
      <c r="J31" s="6">
        <v>25000000</v>
      </c>
      <c r="K31" s="6">
        <f t="shared" si="6"/>
        <v>700000</v>
      </c>
      <c r="L31" s="38">
        <f>F31+I31</f>
        <v>96800000</v>
      </c>
      <c r="M31" s="31">
        <f>J31+G31</f>
        <v>95000000</v>
      </c>
      <c r="N31" s="32">
        <f t="shared" si="9"/>
        <v>-1800000</v>
      </c>
    </row>
    <row r="32" spans="1:14" x14ac:dyDescent="0.15">
      <c r="A32" s="98"/>
      <c r="B32" s="8"/>
      <c r="C32" s="67" t="s">
        <v>28</v>
      </c>
      <c r="D32" s="67"/>
      <c r="E32" s="68"/>
      <c r="F32" s="6">
        <f>SUM(F33:F59)-F45-F56-F58</f>
        <v>29660000</v>
      </c>
      <c r="G32" s="6">
        <f>SUM(G33:G59)-G45-G57-G59</f>
        <v>26576000</v>
      </c>
      <c r="H32" s="7">
        <f>G32-F32</f>
        <v>-3084000</v>
      </c>
      <c r="I32" s="6">
        <f>SUM(I33:I59)-I47-I57</f>
        <v>6880000</v>
      </c>
      <c r="J32" s="6">
        <f>SUM(J33:J59)-J45-J56-J58</f>
        <v>7491000</v>
      </c>
      <c r="K32" s="6">
        <f>J32-I32</f>
        <v>611000</v>
      </c>
      <c r="L32" s="38">
        <f>I32+F32</f>
        <v>36540000</v>
      </c>
      <c r="M32" s="31">
        <f>G32+J32</f>
        <v>34067000</v>
      </c>
      <c r="N32" s="32">
        <f>M32-L32</f>
        <v>-2473000</v>
      </c>
    </row>
    <row r="33" spans="1:14" x14ac:dyDescent="0.15">
      <c r="A33" s="98"/>
      <c r="B33" s="8"/>
      <c r="C33" s="9"/>
      <c r="D33" s="67" t="s">
        <v>29</v>
      </c>
      <c r="E33" s="68"/>
      <c r="F33" s="6">
        <v>1000000</v>
      </c>
      <c r="G33" s="6">
        <v>750000</v>
      </c>
      <c r="H33" s="7">
        <f t="shared" ref="H33:H60" si="10">G33-F33</f>
        <v>-250000</v>
      </c>
      <c r="I33" s="6">
        <v>200000</v>
      </c>
      <c r="J33" s="6">
        <v>200000</v>
      </c>
      <c r="K33" s="6">
        <f t="shared" ref="K33:K60" si="11">J33-I33</f>
        <v>0</v>
      </c>
      <c r="L33" s="38">
        <f t="shared" ref="L33:L60" si="12">I33+F33</f>
        <v>1200000</v>
      </c>
      <c r="M33" s="31">
        <f t="shared" ref="M33:M60" si="13">G33+J33</f>
        <v>950000</v>
      </c>
      <c r="N33" s="32">
        <f t="shared" ref="N33:N60" si="14">M33-L33</f>
        <v>-250000</v>
      </c>
    </row>
    <row r="34" spans="1:14" x14ac:dyDescent="0.15">
      <c r="A34" s="98"/>
      <c r="B34" s="8"/>
      <c r="C34" s="9"/>
      <c r="D34" s="67" t="s">
        <v>30</v>
      </c>
      <c r="E34" s="68"/>
      <c r="F34" s="6">
        <v>50000</v>
      </c>
      <c r="G34" s="6">
        <v>75000</v>
      </c>
      <c r="H34" s="7">
        <f t="shared" si="10"/>
        <v>25000</v>
      </c>
      <c r="I34" s="6">
        <v>50000</v>
      </c>
      <c r="J34" s="6">
        <v>50000</v>
      </c>
      <c r="K34" s="6">
        <f t="shared" si="11"/>
        <v>0</v>
      </c>
      <c r="L34" s="38">
        <f t="shared" si="12"/>
        <v>100000</v>
      </c>
      <c r="M34" s="31">
        <f t="shared" si="13"/>
        <v>125000</v>
      </c>
      <c r="N34" s="32">
        <f t="shared" si="14"/>
        <v>25000</v>
      </c>
    </row>
    <row r="35" spans="1:14" x14ac:dyDescent="0.15">
      <c r="A35" s="98"/>
      <c r="B35" s="8"/>
      <c r="C35" s="9"/>
      <c r="D35" s="67" t="s">
        <v>31</v>
      </c>
      <c r="E35" s="68"/>
      <c r="F35" s="6">
        <v>2000000</v>
      </c>
      <c r="G35" s="6">
        <v>2000000</v>
      </c>
      <c r="H35" s="7">
        <f t="shared" si="10"/>
        <v>0</v>
      </c>
      <c r="I35" s="6">
        <v>1000000</v>
      </c>
      <c r="J35" s="6">
        <v>1400000</v>
      </c>
      <c r="K35" s="6">
        <f t="shared" si="11"/>
        <v>400000</v>
      </c>
      <c r="L35" s="38">
        <f t="shared" si="12"/>
        <v>3000000</v>
      </c>
      <c r="M35" s="31">
        <f t="shared" si="13"/>
        <v>3400000</v>
      </c>
      <c r="N35" s="32">
        <f t="shared" si="14"/>
        <v>400000</v>
      </c>
    </row>
    <row r="36" spans="1:14" x14ac:dyDescent="0.15">
      <c r="A36" s="98"/>
      <c r="B36" s="8"/>
      <c r="C36" s="9"/>
      <c r="D36" s="67" t="s">
        <v>32</v>
      </c>
      <c r="E36" s="68"/>
      <c r="F36" s="6">
        <v>200000</v>
      </c>
      <c r="G36" s="6">
        <v>100000</v>
      </c>
      <c r="H36" s="7">
        <f t="shared" si="10"/>
        <v>-100000</v>
      </c>
      <c r="I36" s="6">
        <v>20000</v>
      </c>
      <c r="J36" s="6">
        <v>20000</v>
      </c>
      <c r="K36" s="6">
        <f t="shared" si="11"/>
        <v>0</v>
      </c>
      <c r="L36" s="38">
        <f t="shared" si="12"/>
        <v>220000</v>
      </c>
      <c r="M36" s="31">
        <f t="shared" si="13"/>
        <v>120000</v>
      </c>
      <c r="N36" s="32">
        <f t="shared" si="14"/>
        <v>-100000</v>
      </c>
    </row>
    <row r="37" spans="1:14" x14ac:dyDescent="0.15">
      <c r="A37" s="98"/>
      <c r="B37" s="8"/>
      <c r="C37" s="9"/>
      <c r="D37" s="67" t="s">
        <v>33</v>
      </c>
      <c r="E37" s="68"/>
      <c r="F37" s="6">
        <v>1200000</v>
      </c>
      <c r="G37" s="6">
        <v>800000</v>
      </c>
      <c r="H37" s="7">
        <f t="shared" si="10"/>
        <v>-400000</v>
      </c>
      <c r="I37" s="6">
        <v>350000</v>
      </c>
      <c r="J37" s="6">
        <v>350000</v>
      </c>
      <c r="K37" s="6">
        <f t="shared" si="11"/>
        <v>0</v>
      </c>
      <c r="L37" s="38">
        <f t="shared" si="12"/>
        <v>1550000</v>
      </c>
      <c r="M37" s="31">
        <f t="shared" si="13"/>
        <v>1150000</v>
      </c>
      <c r="N37" s="32">
        <f t="shared" si="14"/>
        <v>-400000</v>
      </c>
    </row>
    <row r="38" spans="1:14" x14ac:dyDescent="0.15">
      <c r="A38" s="98"/>
      <c r="B38" s="8"/>
      <c r="C38" s="9"/>
      <c r="D38" s="67" t="s">
        <v>34</v>
      </c>
      <c r="E38" s="68"/>
      <c r="F38" s="6">
        <v>700000</v>
      </c>
      <c r="G38" s="6">
        <v>600000</v>
      </c>
      <c r="H38" s="7">
        <f t="shared" si="10"/>
        <v>-100000</v>
      </c>
      <c r="I38" s="6">
        <v>10000</v>
      </c>
      <c r="J38" s="6">
        <v>10000</v>
      </c>
      <c r="K38" s="6">
        <f t="shared" si="11"/>
        <v>0</v>
      </c>
      <c r="L38" s="38">
        <f t="shared" si="12"/>
        <v>710000</v>
      </c>
      <c r="M38" s="31">
        <f t="shared" si="13"/>
        <v>610000</v>
      </c>
      <c r="N38" s="32">
        <f t="shared" si="14"/>
        <v>-100000</v>
      </c>
    </row>
    <row r="39" spans="1:14" x14ac:dyDescent="0.15">
      <c r="A39" s="98"/>
      <c r="B39" s="8"/>
      <c r="C39" s="9"/>
      <c r="D39" s="67" t="s">
        <v>35</v>
      </c>
      <c r="E39" s="68"/>
      <c r="F39" s="6">
        <v>1800000</v>
      </c>
      <c r="G39" s="6">
        <v>1600000</v>
      </c>
      <c r="H39" s="7">
        <f t="shared" si="10"/>
        <v>-200000</v>
      </c>
      <c r="I39" s="6">
        <v>1000000</v>
      </c>
      <c r="J39" s="6">
        <v>1000000</v>
      </c>
      <c r="K39" s="6">
        <f t="shared" si="11"/>
        <v>0</v>
      </c>
      <c r="L39" s="38">
        <f t="shared" si="12"/>
        <v>2800000</v>
      </c>
      <c r="M39" s="31">
        <f t="shared" si="13"/>
        <v>2600000</v>
      </c>
      <c r="N39" s="32">
        <f t="shared" si="14"/>
        <v>-200000</v>
      </c>
    </row>
    <row r="40" spans="1:14" x14ac:dyDescent="0.15">
      <c r="A40" s="98"/>
      <c r="B40" s="8"/>
      <c r="C40" s="9"/>
      <c r="D40" s="67" t="s">
        <v>36</v>
      </c>
      <c r="E40" s="68"/>
      <c r="F40" s="6">
        <v>5000000</v>
      </c>
      <c r="G40" s="6">
        <v>5000000</v>
      </c>
      <c r="H40" s="7">
        <f t="shared" si="10"/>
        <v>0</v>
      </c>
      <c r="I40" s="6">
        <v>1800000</v>
      </c>
      <c r="J40" s="6">
        <v>1300000</v>
      </c>
      <c r="K40" s="6">
        <f t="shared" si="11"/>
        <v>-500000</v>
      </c>
      <c r="L40" s="38">
        <f t="shared" si="12"/>
        <v>6800000</v>
      </c>
      <c r="M40" s="31">
        <f t="shared" si="13"/>
        <v>6300000</v>
      </c>
      <c r="N40" s="32">
        <f t="shared" si="14"/>
        <v>-500000</v>
      </c>
    </row>
    <row r="41" spans="1:14" x14ac:dyDescent="0.15">
      <c r="A41" s="98"/>
      <c r="B41" s="8"/>
      <c r="C41" s="9"/>
      <c r="D41" s="67" t="s">
        <v>37</v>
      </c>
      <c r="E41" s="68"/>
      <c r="F41" s="6">
        <v>500000</v>
      </c>
      <c r="G41" s="6">
        <v>1000000</v>
      </c>
      <c r="H41" s="7">
        <f t="shared" si="10"/>
        <v>500000</v>
      </c>
      <c r="I41" s="6">
        <v>200000</v>
      </c>
      <c r="J41" s="6">
        <v>200000</v>
      </c>
      <c r="K41" s="6">
        <f t="shared" si="11"/>
        <v>0</v>
      </c>
      <c r="L41" s="38">
        <f t="shared" si="12"/>
        <v>700000</v>
      </c>
      <c r="M41" s="31">
        <f t="shared" si="13"/>
        <v>1200000</v>
      </c>
      <c r="N41" s="32">
        <f t="shared" si="14"/>
        <v>500000</v>
      </c>
    </row>
    <row r="42" spans="1:14" x14ac:dyDescent="0.15">
      <c r="A42" s="98"/>
      <c r="B42" s="8"/>
      <c r="C42" s="9"/>
      <c r="D42" s="67" t="s">
        <v>38</v>
      </c>
      <c r="E42" s="68"/>
      <c r="F42" s="6">
        <v>1600000</v>
      </c>
      <c r="G42" s="6">
        <v>1500000</v>
      </c>
      <c r="H42" s="7">
        <f t="shared" si="10"/>
        <v>-100000</v>
      </c>
      <c r="I42" s="6">
        <v>1200000</v>
      </c>
      <c r="J42" s="6">
        <v>1000000</v>
      </c>
      <c r="K42" s="6">
        <f t="shared" si="11"/>
        <v>-200000</v>
      </c>
      <c r="L42" s="38">
        <f t="shared" si="12"/>
        <v>2800000</v>
      </c>
      <c r="M42" s="31">
        <f t="shared" si="13"/>
        <v>2500000</v>
      </c>
      <c r="N42" s="32">
        <f t="shared" si="14"/>
        <v>-300000</v>
      </c>
    </row>
    <row r="43" spans="1:14" x14ac:dyDescent="0.15">
      <c r="A43" s="98"/>
      <c r="B43" s="8"/>
      <c r="C43" s="9"/>
      <c r="D43" s="67" t="s">
        <v>39</v>
      </c>
      <c r="E43" s="68"/>
      <c r="F43" s="6">
        <v>700000</v>
      </c>
      <c r="G43" s="6">
        <v>200000</v>
      </c>
      <c r="H43" s="7">
        <f t="shared" si="10"/>
        <v>-500000</v>
      </c>
      <c r="I43" s="6">
        <v>20000</v>
      </c>
      <c r="J43" s="6">
        <v>20000</v>
      </c>
      <c r="K43" s="6">
        <f t="shared" si="11"/>
        <v>0</v>
      </c>
      <c r="L43" s="38">
        <f t="shared" si="12"/>
        <v>720000</v>
      </c>
      <c r="M43" s="31">
        <f t="shared" si="13"/>
        <v>220000</v>
      </c>
      <c r="N43" s="32">
        <f t="shared" si="14"/>
        <v>-500000</v>
      </c>
    </row>
    <row r="44" spans="1:14" x14ac:dyDescent="0.15">
      <c r="A44" s="98"/>
      <c r="B44" s="8"/>
      <c r="C44" s="9"/>
      <c r="D44" s="67" t="s">
        <v>40</v>
      </c>
      <c r="E44" s="68"/>
      <c r="F44" s="6">
        <v>100000</v>
      </c>
      <c r="G44" s="6">
        <v>100000</v>
      </c>
      <c r="H44" s="7">
        <f t="shared" si="10"/>
        <v>0</v>
      </c>
      <c r="I44" s="6">
        <v>10000</v>
      </c>
      <c r="J44" s="6">
        <v>10000</v>
      </c>
      <c r="K44" s="6">
        <f t="shared" si="11"/>
        <v>0</v>
      </c>
      <c r="L44" s="38">
        <f t="shared" si="12"/>
        <v>110000</v>
      </c>
      <c r="M44" s="31">
        <f t="shared" si="13"/>
        <v>110000</v>
      </c>
      <c r="N44" s="32">
        <f t="shared" si="14"/>
        <v>0</v>
      </c>
    </row>
    <row r="45" spans="1:14" x14ac:dyDescent="0.15">
      <c r="A45" s="98"/>
      <c r="B45" s="8"/>
      <c r="C45" s="9"/>
      <c r="D45" s="67" t="s">
        <v>41</v>
      </c>
      <c r="E45" s="68"/>
      <c r="F45" s="6">
        <v>4000000</v>
      </c>
      <c r="G45" s="6">
        <v>3150000</v>
      </c>
      <c r="H45" s="7">
        <f t="shared" si="10"/>
        <v>-850000</v>
      </c>
      <c r="I45" s="6">
        <v>150000</v>
      </c>
      <c r="J45" s="6">
        <v>200000</v>
      </c>
      <c r="K45" s="6">
        <f t="shared" si="11"/>
        <v>50000</v>
      </c>
      <c r="L45" s="38">
        <f t="shared" si="12"/>
        <v>4150000</v>
      </c>
      <c r="M45" s="31">
        <f t="shared" si="13"/>
        <v>3350000</v>
      </c>
      <c r="N45" s="32">
        <f t="shared" si="14"/>
        <v>-800000</v>
      </c>
    </row>
    <row r="46" spans="1:14" x14ac:dyDescent="0.15">
      <c r="A46" s="98"/>
      <c r="B46" s="8"/>
      <c r="C46" s="9"/>
      <c r="D46" s="19"/>
      <c r="E46" s="20" t="s">
        <v>42</v>
      </c>
      <c r="F46" s="6">
        <v>500000</v>
      </c>
      <c r="G46" s="6">
        <v>150000</v>
      </c>
      <c r="H46" s="7">
        <f t="shared" si="10"/>
        <v>-350000</v>
      </c>
      <c r="I46" s="6">
        <v>0</v>
      </c>
      <c r="J46" s="6">
        <v>0</v>
      </c>
      <c r="K46" s="6">
        <f t="shared" si="11"/>
        <v>0</v>
      </c>
      <c r="L46" s="38">
        <f t="shared" si="12"/>
        <v>500000</v>
      </c>
      <c r="M46" s="31">
        <f t="shared" si="13"/>
        <v>150000</v>
      </c>
      <c r="N46" s="32">
        <f t="shared" si="14"/>
        <v>-350000</v>
      </c>
    </row>
    <row r="47" spans="1:14" x14ac:dyDescent="0.15">
      <c r="A47" s="98"/>
      <c r="B47" s="8"/>
      <c r="C47" s="9"/>
      <c r="D47" s="19"/>
      <c r="E47" s="20" t="s">
        <v>43</v>
      </c>
      <c r="F47" s="6">
        <v>3500000</v>
      </c>
      <c r="G47" s="6">
        <v>3000000</v>
      </c>
      <c r="H47" s="7">
        <f t="shared" si="10"/>
        <v>-500000</v>
      </c>
      <c r="I47" s="6">
        <v>150000</v>
      </c>
      <c r="J47" s="6">
        <v>200000</v>
      </c>
      <c r="K47" s="6">
        <f t="shared" si="11"/>
        <v>50000</v>
      </c>
      <c r="L47" s="38">
        <f t="shared" si="12"/>
        <v>3650000</v>
      </c>
      <c r="M47" s="31">
        <f t="shared" si="13"/>
        <v>3200000</v>
      </c>
      <c r="N47" s="32">
        <f t="shared" si="14"/>
        <v>-450000</v>
      </c>
    </row>
    <row r="48" spans="1:14" x14ac:dyDescent="0.15">
      <c r="A48" s="98"/>
      <c r="B48" s="8"/>
      <c r="C48" s="9"/>
      <c r="D48" s="67" t="s">
        <v>44</v>
      </c>
      <c r="E48" s="68"/>
      <c r="F48" s="6">
        <v>400000</v>
      </c>
      <c r="G48" s="6">
        <v>300000</v>
      </c>
      <c r="H48" s="7">
        <f t="shared" si="10"/>
        <v>-100000</v>
      </c>
      <c r="I48" s="6">
        <v>10000</v>
      </c>
      <c r="J48" s="6">
        <v>10000</v>
      </c>
      <c r="K48" s="6">
        <f t="shared" si="11"/>
        <v>0</v>
      </c>
      <c r="L48" s="38">
        <f t="shared" si="12"/>
        <v>410000</v>
      </c>
      <c r="M48" s="31">
        <f t="shared" si="13"/>
        <v>310000</v>
      </c>
      <c r="N48" s="32">
        <f t="shared" si="14"/>
        <v>-100000</v>
      </c>
    </row>
    <row r="49" spans="1:14" x14ac:dyDescent="0.15">
      <c r="A49" s="98"/>
      <c r="B49" s="8"/>
      <c r="C49" s="9"/>
      <c r="D49" s="67" t="s">
        <v>45</v>
      </c>
      <c r="E49" s="68"/>
      <c r="F49" s="6">
        <v>1500000</v>
      </c>
      <c r="G49" s="6">
        <v>1500000</v>
      </c>
      <c r="H49" s="7">
        <f t="shared" si="10"/>
        <v>0</v>
      </c>
      <c r="I49" s="6">
        <v>100000</v>
      </c>
      <c r="J49" s="6">
        <v>100000</v>
      </c>
      <c r="K49" s="6">
        <f t="shared" si="11"/>
        <v>0</v>
      </c>
      <c r="L49" s="38">
        <f t="shared" si="12"/>
        <v>1600000</v>
      </c>
      <c r="M49" s="31">
        <f t="shared" si="13"/>
        <v>1600000</v>
      </c>
      <c r="N49" s="32">
        <f t="shared" si="14"/>
        <v>0</v>
      </c>
    </row>
    <row r="50" spans="1:14" x14ac:dyDescent="0.15">
      <c r="A50" s="98"/>
      <c r="B50" s="8"/>
      <c r="C50" s="9"/>
      <c r="D50" s="67" t="s">
        <v>46</v>
      </c>
      <c r="E50" s="68"/>
      <c r="F50" s="6">
        <v>150000</v>
      </c>
      <c r="G50" s="6">
        <v>150000</v>
      </c>
      <c r="H50" s="7">
        <f t="shared" si="10"/>
        <v>0</v>
      </c>
      <c r="I50" s="6">
        <v>50000</v>
      </c>
      <c r="J50" s="6">
        <v>50000</v>
      </c>
      <c r="K50" s="6">
        <f t="shared" si="11"/>
        <v>0</v>
      </c>
      <c r="L50" s="38">
        <f t="shared" si="12"/>
        <v>200000</v>
      </c>
      <c r="M50" s="31">
        <f t="shared" si="13"/>
        <v>200000</v>
      </c>
      <c r="N50" s="32">
        <f t="shared" si="14"/>
        <v>0</v>
      </c>
    </row>
    <row r="51" spans="1:14" x14ac:dyDescent="0.15">
      <c r="A51" s="98"/>
      <c r="B51" s="8"/>
      <c r="C51" s="9"/>
      <c r="D51" s="67" t="s">
        <v>81</v>
      </c>
      <c r="E51" s="68"/>
      <c r="F51" s="6">
        <v>10000</v>
      </c>
      <c r="G51" s="6">
        <v>0</v>
      </c>
      <c r="H51" s="7">
        <f t="shared" si="10"/>
        <v>-10000</v>
      </c>
      <c r="I51" s="6">
        <v>10000</v>
      </c>
      <c r="J51" s="6">
        <v>20000</v>
      </c>
      <c r="K51" s="6">
        <f t="shared" si="11"/>
        <v>10000</v>
      </c>
      <c r="L51" s="38">
        <f t="shared" si="12"/>
        <v>20000</v>
      </c>
      <c r="M51" s="31">
        <f t="shared" si="13"/>
        <v>20000</v>
      </c>
      <c r="N51" s="32">
        <f t="shared" si="14"/>
        <v>0</v>
      </c>
    </row>
    <row r="52" spans="1:14" x14ac:dyDescent="0.15">
      <c r="A52" s="98"/>
      <c r="B52" s="8"/>
      <c r="C52" s="9"/>
      <c r="D52" s="67" t="s">
        <v>47</v>
      </c>
      <c r="E52" s="68"/>
      <c r="F52" s="6">
        <v>1500000</v>
      </c>
      <c r="G52" s="6">
        <v>1400000</v>
      </c>
      <c r="H52" s="7">
        <f t="shared" si="10"/>
        <v>-100000</v>
      </c>
      <c r="I52" s="6">
        <v>0</v>
      </c>
      <c r="J52" s="6">
        <v>0</v>
      </c>
      <c r="K52" s="6">
        <f t="shared" si="11"/>
        <v>0</v>
      </c>
      <c r="L52" s="38">
        <f t="shared" si="12"/>
        <v>1500000</v>
      </c>
      <c r="M52" s="31">
        <f t="shared" si="13"/>
        <v>1400000</v>
      </c>
      <c r="N52" s="32">
        <f t="shared" si="14"/>
        <v>-100000</v>
      </c>
    </row>
    <row r="53" spans="1:14" x14ac:dyDescent="0.15">
      <c r="A53" s="98"/>
      <c r="B53" s="8"/>
      <c r="C53" s="9"/>
      <c r="D53" s="67" t="s">
        <v>48</v>
      </c>
      <c r="E53" s="68"/>
      <c r="F53" s="6">
        <v>50000</v>
      </c>
      <c r="G53" s="6">
        <v>50000</v>
      </c>
      <c r="H53" s="7">
        <f t="shared" si="10"/>
        <v>0</v>
      </c>
      <c r="I53" s="6">
        <v>0</v>
      </c>
      <c r="J53" s="6">
        <v>0</v>
      </c>
      <c r="K53" s="6">
        <f t="shared" si="11"/>
        <v>0</v>
      </c>
      <c r="L53" s="38">
        <f t="shared" si="12"/>
        <v>50000</v>
      </c>
      <c r="M53" s="31">
        <f t="shared" si="13"/>
        <v>50000</v>
      </c>
      <c r="N53" s="32">
        <f t="shared" si="14"/>
        <v>0</v>
      </c>
    </row>
    <row r="54" spans="1:14" x14ac:dyDescent="0.15">
      <c r="A54" s="98"/>
      <c r="B54" s="8"/>
      <c r="C54" s="9"/>
      <c r="D54" s="67" t="s">
        <v>49</v>
      </c>
      <c r="E54" s="68"/>
      <c r="F54" s="6">
        <v>700000</v>
      </c>
      <c r="G54" s="6">
        <v>600000</v>
      </c>
      <c r="H54" s="7">
        <f t="shared" si="10"/>
        <v>-100000</v>
      </c>
      <c r="I54" s="6">
        <v>50000</v>
      </c>
      <c r="J54" s="6">
        <v>50000</v>
      </c>
      <c r="K54" s="6">
        <f t="shared" si="11"/>
        <v>0</v>
      </c>
      <c r="L54" s="38">
        <f t="shared" si="12"/>
        <v>750000</v>
      </c>
      <c r="M54" s="31">
        <f t="shared" si="13"/>
        <v>650000</v>
      </c>
      <c r="N54" s="32">
        <f t="shared" si="14"/>
        <v>-100000</v>
      </c>
    </row>
    <row r="55" spans="1:14" x14ac:dyDescent="0.15">
      <c r="A55" s="98"/>
      <c r="B55" s="8"/>
      <c r="C55" s="9"/>
      <c r="D55" s="67" t="s">
        <v>50</v>
      </c>
      <c r="E55" s="68"/>
      <c r="F55" s="6">
        <v>1800000</v>
      </c>
      <c r="G55" s="6">
        <v>2000000</v>
      </c>
      <c r="H55" s="7">
        <f t="shared" si="10"/>
        <v>200000</v>
      </c>
      <c r="I55" s="6">
        <v>400000</v>
      </c>
      <c r="J55" s="6">
        <v>1000000</v>
      </c>
      <c r="K55" s="6">
        <f t="shared" si="11"/>
        <v>600000</v>
      </c>
      <c r="L55" s="38">
        <f t="shared" si="12"/>
        <v>2200000</v>
      </c>
      <c r="M55" s="31">
        <f t="shared" si="13"/>
        <v>3000000</v>
      </c>
      <c r="N55" s="32">
        <f t="shared" si="14"/>
        <v>800000</v>
      </c>
    </row>
    <row r="56" spans="1:14" x14ac:dyDescent="0.15">
      <c r="A56" s="98"/>
      <c r="B56" s="8"/>
      <c r="C56" s="9"/>
      <c r="D56" s="67" t="s">
        <v>51</v>
      </c>
      <c r="E56" s="68"/>
      <c r="F56" s="6">
        <v>4200000</v>
      </c>
      <c r="G56" s="6">
        <v>3700000</v>
      </c>
      <c r="H56" s="7">
        <f t="shared" si="10"/>
        <v>-500000</v>
      </c>
      <c r="I56" s="6">
        <v>250000</v>
      </c>
      <c r="J56" s="6">
        <v>500000</v>
      </c>
      <c r="K56" s="6">
        <f t="shared" si="11"/>
        <v>250000</v>
      </c>
      <c r="L56" s="38">
        <f t="shared" si="12"/>
        <v>4450000</v>
      </c>
      <c r="M56" s="31">
        <f t="shared" si="13"/>
        <v>4200000</v>
      </c>
      <c r="N56" s="32">
        <f t="shared" si="14"/>
        <v>-250000</v>
      </c>
    </row>
    <row r="57" spans="1:14" x14ac:dyDescent="0.15">
      <c r="A57" s="98"/>
      <c r="B57" s="8"/>
      <c r="C57" s="9"/>
      <c r="D57" s="19"/>
      <c r="E57" s="20" t="s">
        <v>51</v>
      </c>
      <c r="F57" s="6">
        <v>4200000</v>
      </c>
      <c r="G57" s="6">
        <v>3700000</v>
      </c>
      <c r="H57" s="7">
        <f t="shared" si="10"/>
        <v>-500000</v>
      </c>
      <c r="I57" s="6">
        <v>250000</v>
      </c>
      <c r="J57" s="6">
        <v>500000</v>
      </c>
      <c r="K57" s="6">
        <f t="shared" si="11"/>
        <v>250000</v>
      </c>
      <c r="L57" s="38">
        <f t="shared" si="12"/>
        <v>4450000</v>
      </c>
      <c r="M57" s="31">
        <f t="shared" si="13"/>
        <v>4200000</v>
      </c>
      <c r="N57" s="32">
        <f t="shared" si="14"/>
        <v>-250000</v>
      </c>
    </row>
    <row r="58" spans="1:14" x14ac:dyDescent="0.15">
      <c r="A58" s="98"/>
      <c r="B58" s="8"/>
      <c r="C58" s="9"/>
      <c r="D58" s="67" t="s">
        <v>52</v>
      </c>
      <c r="E58" s="68"/>
      <c r="F58" s="6">
        <v>500000</v>
      </c>
      <c r="G58" s="6">
        <v>1000</v>
      </c>
      <c r="H58" s="7">
        <f t="shared" si="10"/>
        <v>-499000</v>
      </c>
      <c r="I58" s="6">
        <v>0</v>
      </c>
      <c r="J58" s="6">
        <v>1000</v>
      </c>
      <c r="K58" s="6">
        <f t="shared" si="11"/>
        <v>1000</v>
      </c>
      <c r="L58" s="38">
        <f t="shared" si="12"/>
        <v>500000</v>
      </c>
      <c r="M58" s="31">
        <f t="shared" si="13"/>
        <v>2000</v>
      </c>
      <c r="N58" s="32">
        <f t="shared" si="14"/>
        <v>-498000</v>
      </c>
    </row>
    <row r="59" spans="1:14" x14ac:dyDescent="0.15">
      <c r="A59" s="98"/>
      <c r="B59" s="8"/>
      <c r="C59" s="9"/>
      <c r="D59" s="9"/>
      <c r="E59" s="21" t="s">
        <v>53</v>
      </c>
      <c r="F59" s="6">
        <v>500000</v>
      </c>
      <c r="G59" s="6">
        <v>1000</v>
      </c>
      <c r="H59" s="7">
        <f t="shared" si="10"/>
        <v>-499000</v>
      </c>
      <c r="I59" s="6">
        <v>0</v>
      </c>
      <c r="J59" s="6">
        <v>1000</v>
      </c>
      <c r="K59" s="6">
        <f t="shared" si="11"/>
        <v>1000</v>
      </c>
      <c r="L59" s="38">
        <f t="shared" si="12"/>
        <v>500000</v>
      </c>
      <c r="M59" s="31">
        <f t="shared" si="13"/>
        <v>2000</v>
      </c>
      <c r="N59" s="32">
        <f t="shared" si="14"/>
        <v>-498000</v>
      </c>
    </row>
    <row r="60" spans="1:14" x14ac:dyDescent="0.15">
      <c r="A60" s="98"/>
      <c r="B60" s="72" t="s">
        <v>54</v>
      </c>
      <c r="C60" s="67"/>
      <c r="D60" s="67"/>
      <c r="E60" s="68"/>
      <c r="F60" s="6">
        <f>F32+F30+F25</f>
        <v>192460000</v>
      </c>
      <c r="G60" s="6">
        <f>G32+G30+G25</f>
        <v>185576000</v>
      </c>
      <c r="H60" s="7">
        <f t="shared" si="10"/>
        <v>-6884000</v>
      </c>
      <c r="I60" s="6">
        <f>I32+I30+I25</f>
        <v>63180000</v>
      </c>
      <c r="J60" s="6">
        <f>J25+J30+J32</f>
        <v>59791000</v>
      </c>
      <c r="K60" s="6">
        <f t="shared" si="11"/>
        <v>-3389000</v>
      </c>
      <c r="L60" s="38">
        <f t="shared" si="12"/>
        <v>255640000</v>
      </c>
      <c r="M60" s="31">
        <f t="shared" si="13"/>
        <v>245367000</v>
      </c>
      <c r="N60" s="32">
        <f t="shared" si="14"/>
        <v>-10273000</v>
      </c>
    </row>
    <row r="61" spans="1:14" x14ac:dyDescent="0.15">
      <c r="A61" s="98"/>
      <c r="B61" s="22" t="s">
        <v>55</v>
      </c>
      <c r="C61" s="23"/>
      <c r="D61" s="23"/>
      <c r="E61" s="24"/>
      <c r="F61" s="11"/>
      <c r="G61" s="11"/>
      <c r="H61" s="12"/>
      <c r="I61" s="11"/>
      <c r="J61" s="11"/>
      <c r="K61" s="11"/>
      <c r="L61" s="39"/>
      <c r="M61" s="50"/>
      <c r="N61" s="33"/>
    </row>
    <row r="62" spans="1:14" x14ac:dyDescent="0.15">
      <c r="A62" s="98"/>
      <c r="B62" s="8"/>
      <c r="C62" s="9" t="s">
        <v>56</v>
      </c>
      <c r="D62" s="9"/>
      <c r="E62" s="21"/>
      <c r="F62" s="6">
        <v>202000</v>
      </c>
      <c r="G62" s="6">
        <v>3301000</v>
      </c>
      <c r="H62" s="7">
        <f>G62-F62</f>
        <v>3099000</v>
      </c>
      <c r="I62" s="6">
        <v>1202000</v>
      </c>
      <c r="J62" s="6">
        <v>3000</v>
      </c>
      <c r="K62" s="6">
        <f>J62-I62</f>
        <v>-1199000</v>
      </c>
      <c r="L62" s="38">
        <f>F62+I62</f>
        <v>1404000</v>
      </c>
      <c r="M62" s="31">
        <f>J62+G62</f>
        <v>3304000</v>
      </c>
      <c r="N62" s="32">
        <f>M62-L62</f>
        <v>1900000</v>
      </c>
    </row>
    <row r="63" spans="1:14" x14ac:dyDescent="0.15">
      <c r="A63" s="98"/>
      <c r="B63" s="8"/>
      <c r="C63" s="9"/>
      <c r="D63" s="67" t="s">
        <v>82</v>
      </c>
      <c r="E63" s="68"/>
      <c r="F63" s="6">
        <v>1000</v>
      </c>
      <c r="G63" s="6">
        <v>300000</v>
      </c>
      <c r="H63" s="7">
        <f t="shared" ref="H63:H66" si="15">G63-F63</f>
        <v>299000</v>
      </c>
      <c r="I63" s="6">
        <v>1000</v>
      </c>
      <c r="J63" s="6">
        <v>1000</v>
      </c>
      <c r="K63" s="6">
        <f t="shared" ref="K63:K66" si="16">J63-I63</f>
        <v>0</v>
      </c>
      <c r="L63" s="38">
        <f t="shared" ref="L63:L66" si="17">F63+I63</f>
        <v>2000</v>
      </c>
      <c r="M63" s="31">
        <f t="shared" ref="M63:M66" si="18">J63+G63</f>
        <v>301000</v>
      </c>
      <c r="N63" s="32">
        <f t="shared" ref="N63:N66" si="19">M63-L63</f>
        <v>299000</v>
      </c>
    </row>
    <row r="64" spans="1:14" x14ac:dyDescent="0.15">
      <c r="A64" s="98"/>
      <c r="B64" s="8"/>
      <c r="C64" s="9"/>
      <c r="D64" s="9" t="s">
        <v>57</v>
      </c>
      <c r="E64" s="21"/>
      <c r="F64" s="6">
        <v>1000</v>
      </c>
      <c r="G64" s="6">
        <v>3000000</v>
      </c>
      <c r="H64" s="7">
        <f t="shared" si="15"/>
        <v>2999000</v>
      </c>
      <c r="I64" s="6">
        <v>1200000</v>
      </c>
      <c r="J64" s="6">
        <v>1000</v>
      </c>
      <c r="K64" s="6">
        <f t="shared" si="16"/>
        <v>-1199000</v>
      </c>
      <c r="L64" s="38">
        <f t="shared" si="17"/>
        <v>1201000</v>
      </c>
      <c r="M64" s="31">
        <f t="shared" si="18"/>
        <v>3001000</v>
      </c>
      <c r="N64" s="32">
        <f t="shared" si="19"/>
        <v>1800000</v>
      </c>
    </row>
    <row r="65" spans="1:14" x14ac:dyDescent="0.15">
      <c r="A65" s="98"/>
      <c r="B65" s="8"/>
      <c r="C65" s="9"/>
      <c r="D65" s="9" t="s">
        <v>58</v>
      </c>
      <c r="E65" s="21"/>
      <c r="F65" s="6">
        <v>200000</v>
      </c>
      <c r="G65" s="6">
        <v>1000</v>
      </c>
      <c r="H65" s="7">
        <f t="shared" si="15"/>
        <v>-199000</v>
      </c>
      <c r="I65" s="6">
        <v>1000</v>
      </c>
      <c r="J65" s="6">
        <v>1000</v>
      </c>
      <c r="K65" s="6">
        <f t="shared" si="16"/>
        <v>0</v>
      </c>
      <c r="L65" s="38">
        <f t="shared" si="17"/>
        <v>201000</v>
      </c>
      <c r="M65" s="31">
        <f t="shared" si="18"/>
        <v>2000</v>
      </c>
      <c r="N65" s="32">
        <f t="shared" si="19"/>
        <v>-199000</v>
      </c>
    </row>
    <row r="66" spans="1:14" x14ac:dyDescent="0.15">
      <c r="A66" s="98"/>
      <c r="B66" s="83" t="s">
        <v>59</v>
      </c>
      <c r="C66" s="84"/>
      <c r="D66" s="84"/>
      <c r="E66" s="85"/>
      <c r="F66" s="14">
        <f>F62</f>
        <v>202000</v>
      </c>
      <c r="G66" s="14">
        <v>3301000</v>
      </c>
      <c r="H66" s="7">
        <f t="shared" si="15"/>
        <v>3099000</v>
      </c>
      <c r="I66" s="14">
        <f>I62</f>
        <v>1202000</v>
      </c>
      <c r="J66" s="14">
        <v>3000</v>
      </c>
      <c r="K66" s="6">
        <f t="shared" si="16"/>
        <v>-1199000</v>
      </c>
      <c r="L66" s="38">
        <f t="shared" si="17"/>
        <v>1404000</v>
      </c>
      <c r="M66" s="31">
        <f t="shared" si="18"/>
        <v>3304000</v>
      </c>
      <c r="N66" s="32">
        <f t="shared" si="19"/>
        <v>1900000</v>
      </c>
    </row>
    <row r="67" spans="1:14" x14ac:dyDescent="0.15">
      <c r="A67" s="98"/>
      <c r="B67" s="73" t="s">
        <v>60</v>
      </c>
      <c r="C67" s="74"/>
      <c r="D67" s="74"/>
      <c r="E67" s="75"/>
      <c r="F67" s="11"/>
      <c r="G67" s="11"/>
      <c r="H67" s="12"/>
      <c r="I67" s="11"/>
      <c r="J67" s="11"/>
      <c r="K67" s="11"/>
      <c r="L67" s="39"/>
      <c r="M67" s="50"/>
      <c r="N67" s="33"/>
    </row>
    <row r="68" spans="1:14" x14ac:dyDescent="0.15">
      <c r="A68" s="98"/>
      <c r="B68" s="8"/>
      <c r="C68" s="67" t="s">
        <v>61</v>
      </c>
      <c r="D68" s="67"/>
      <c r="E68" s="68"/>
      <c r="F68" s="6">
        <v>0</v>
      </c>
      <c r="G68" s="6">
        <v>0</v>
      </c>
      <c r="H68" s="7">
        <f>G68-F68</f>
        <v>0</v>
      </c>
      <c r="I68" s="6">
        <v>0</v>
      </c>
      <c r="J68" s="6">
        <v>0</v>
      </c>
      <c r="K68" s="6">
        <f>J68-I68</f>
        <v>0</v>
      </c>
      <c r="L68" s="38">
        <f>I68+F68</f>
        <v>0</v>
      </c>
      <c r="M68" s="31">
        <f>J68+G68</f>
        <v>0</v>
      </c>
      <c r="N68" s="32">
        <f>M68-L68</f>
        <v>0</v>
      </c>
    </row>
    <row r="69" spans="1:14" x14ac:dyDescent="0.15">
      <c r="A69" s="98"/>
      <c r="B69" s="8"/>
      <c r="C69" s="9"/>
      <c r="D69" s="67" t="s">
        <v>62</v>
      </c>
      <c r="E69" s="68"/>
      <c r="F69" s="6">
        <v>0</v>
      </c>
      <c r="G69" s="6">
        <v>0</v>
      </c>
      <c r="H69" s="7">
        <f t="shared" ref="H69:H74" si="20">G69-F69</f>
        <v>0</v>
      </c>
      <c r="I69" s="6">
        <v>0</v>
      </c>
      <c r="J69" s="6">
        <v>0</v>
      </c>
      <c r="K69" s="6">
        <f t="shared" ref="K69:K74" si="21">J69-I69</f>
        <v>0</v>
      </c>
      <c r="L69" s="38">
        <f t="shared" ref="L69:L74" si="22">I69+F69</f>
        <v>0</v>
      </c>
      <c r="M69" s="31">
        <f t="shared" ref="M69:M74" si="23">J69+G69</f>
        <v>0</v>
      </c>
      <c r="N69" s="32">
        <f t="shared" ref="N69:N74" si="24">M69-L69</f>
        <v>0</v>
      </c>
    </row>
    <row r="70" spans="1:14" x14ac:dyDescent="0.15">
      <c r="A70" s="98"/>
      <c r="B70" s="8"/>
      <c r="C70" s="9" t="s">
        <v>97</v>
      </c>
      <c r="D70" s="58"/>
      <c r="E70" s="59"/>
      <c r="F70" s="6">
        <v>0</v>
      </c>
      <c r="G70" s="6">
        <v>7612500</v>
      </c>
      <c r="H70" s="7">
        <f t="shared" si="20"/>
        <v>7612500</v>
      </c>
      <c r="I70" s="6">
        <v>0</v>
      </c>
      <c r="J70" s="6">
        <v>2537500</v>
      </c>
      <c r="K70" s="6">
        <f t="shared" si="21"/>
        <v>2537500</v>
      </c>
      <c r="L70" s="38">
        <f t="shared" si="22"/>
        <v>0</v>
      </c>
      <c r="M70" s="31">
        <f t="shared" si="23"/>
        <v>10150000</v>
      </c>
      <c r="N70" s="32">
        <f t="shared" si="24"/>
        <v>10150000</v>
      </c>
    </row>
    <row r="71" spans="1:14" x14ac:dyDescent="0.15">
      <c r="A71" s="98"/>
      <c r="B71" s="8"/>
      <c r="C71" s="67" t="s">
        <v>83</v>
      </c>
      <c r="D71" s="67"/>
      <c r="E71" s="68"/>
      <c r="F71" s="6">
        <v>1000</v>
      </c>
      <c r="G71" s="6">
        <v>1000</v>
      </c>
      <c r="H71" s="7">
        <f t="shared" si="20"/>
        <v>0</v>
      </c>
      <c r="I71" s="6">
        <v>1000</v>
      </c>
      <c r="J71" s="6">
        <v>1000</v>
      </c>
      <c r="K71" s="6">
        <f t="shared" si="21"/>
        <v>0</v>
      </c>
      <c r="L71" s="38">
        <f t="shared" si="22"/>
        <v>2000</v>
      </c>
      <c r="M71" s="31">
        <f t="shared" si="23"/>
        <v>2000</v>
      </c>
      <c r="N71" s="32">
        <f t="shared" si="24"/>
        <v>0</v>
      </c>
    </row>
    <row r="72" spans="1:14" x14ac:dyDescent="0.15">
      <c r="A72" s="98"/>
      <c r="B72" s="8"/>
      <c r="C72" s="67" t="s">
        <v>60</v>
      </c>
      <c r="D72" s="67"/>
      <c r="E72" s="68"/>
      <c r="F72" s="6">
        <v>1300000</v>
      </c>
      <c r="G72" s="6">
        <v>1300000</v>
      </c>
      <c r="H72" s="7">
        <f t="shared" si="20"/>
        <v>0</v>
      </c>
      <c r="I72" s="6">
        <v>450000</v>
      </c>
      <c r="J72" s="6">
        <v>400000</v>
      </c>
      <c r="K72" s="6">
        <f t="shared" si="21"/>
        <v>-50000</v>
      </c>
      <c r="L72" s="38">
        <f t="shared" si="22"/>
        <v>1750000</v>
      </c>
      <c r="M72" s="31">
        <f t="shared" si="23"/>
        <v>1700000</v>
      </c>
      <c r="N72" s="32">
        <f t="shared" si="24"/>
        <v>-50000</v>
      </c>
    </row>
    <row r="73" spans="1:14" x14ac:dyDescent="0.15">
      <c r="A73" s="98"/>
      <c r="B73" s="8"/>
      <c r="C73" s="9"/>
      <c r="D73" s="67" t="s">
        <v>65</v>
      </c>
      <c r="E73" s="68"/>
      <c r="F73" s="6">
        <v>1300000</v>
      </c>
      <c r="G73" s="6">
        <v>1300000</v>
      </c>
      <c r="H73" s="7">
        <f t="shared" si="20"/>
        <v>0</v>
      </c>
      <c r="I73" s="6">
        <v>450000</v>
      </c>
      <c r="J73" s="6">
        <v>400000</v>
      </c>
      <c r="K73" s="6">
        <f t="shared" si="21"/>
        <v>-50000</v>
      </c>
      <c r="L73" s="38">
        <f t="shared" si="22"/>
        <v>1750000</v>
      </c>
      <c r="M73" s="31">
        <f t="shared" si="23"/>
        <v>1700000</v>
      </c>
      <c r="N73" s="32">
        <f t="shared" si="24"/>
        <v>-50000</v>
      </c>
    </row>
    <row r="74" spans="1:14" x14ac:dyDescent="0.15">
      <c r="A74" s="98"/>
      <c r="B74" s="83" t="s">
        <v>66</v>
      </c>
      <c r="C74" s="84"/>
      <c r="D74" s="84"/>
      <c r="E74" s="85"/>
      <c r="F74" s="14">
        <v>1301000</v>
      </c>
      <c r="G74" s="14">
        <f>G68+G70+G71+G72</f>
        <v>8913500</v>
      </c>
      <c r="H74" s="15">
        <f t="shared" si="20"/>
        <v>7612500</v>
      </c>
      <c r="I74" s="14">
        <v>451000</v>
      </c>
      <c r="J74" s="14">
        <f>J70+J71+J72</f>
        <v>2938500</v>
      </c>
      <c r="K74" s="15">
        <f t="shared" si="21"/>
        <v>2487500</v>
      </c>
      <c r="L74" s="38">
        <f t="shared" si="22"/>
        <v>1752000</v>
      </c>
      <c r="M74" s="31">
        <f t="shared" si="23"/>
        <v>11852000</v>
      </c>
      <c r="N74" s="32">
        <f t="shared" si="24"/>
        <v>10100000</v>
      </c>
    </row>
    <row r="75" spans="1:14" x14ac:dyDescent="0.15">
      <c r="A75" s="98"/>
      <c r="B75" s="104" t="s">
        <v>84</v>
      </c>
      <c r="C75" s="105"/>
      <c r="D75" s="105"/>
      <c r="E75" s="106"/>
      <c r="F75" s="60">
        <v>1000000</v>
      </c>
      <c r="G75" s="60">
        <v>1000000</v>
      </c>
      <c r="H75" s="61">
        <f t="shared" ref="H75:H80" si="25">G75-F75</f>
        <v>0</v>
      </c>
      <c r="I75" s="60">
        <v>500000</v>
      </c>
      <c r="J75" s="60">
        <v>500000</v>
      </c>
      <c r="K75" s="60">
        <f t="shared" ref="K75:K80" si="26">J75-I75</f>
        <v>0</v>
      </c>
      <c r="L75" s="62">
        <f t="shared" ref="L75:M77" si="27">F75+I75</f>
        <v>1500000</v>
      </c>
      <c r="M75" s="63">
        <f t="shared" si="27"/>
        <v>1500000</v>
      </c>
      <c r="N75" s="64">
        <f t="shared" ref="N75:N86" si="28">M75-L75</f>
        <v>0</v>
      </c>
    </row>
    <row r="76" spans="1:14" ht="14.25" thickBot="1" x14ac:dyDescent="0.2">
      <c r="A76" s="98"/>
      <c r="B76" s="72" t="s">
        <v>99</v>
      </c>
      <c r="C76" s="67"/>
      <c r="D76" s="67"/>
      <c r="E76" s="68"/>
      <c r="F76" s="6">
        <f>F74+F66+F60+F75</f>
        <v>194963000</v>
      </c>
      <c r="G76" s="6">
        <f>G74+G66+G60+G75</f>
        <v>198790500</v>
      </c>
      <c r="H76" s="7">
        <f t="shared" si="25"/>
        <v>3827500</v>
      </c>
      <c r="I76" s="6">
        <f>I75+I74+I66+I60</f>
        <v>65333000</v>
      </c>
      <c r="J76" s="6">
        <f>J74+J66+J60+J75</f>
        <v>63232500</v>
      </c>
      <c r="K76" s="6">
        <f t="shared" si="26"/>
        <v>-2100500</v>
      </c>
      <c r="L76" s="38">
        <f t="shared" si="27"/>
        <v>260296000</v>
      </c>
      <c r="M76" s="31">
        <f t="shared" si="27"/>
        <v>262023000</v>
      </c>
      <c r="N76" s="32">
        <f t="shared" si="28"/>
        <v>1727000</v>
      </c>
    </row>
    <row r="77" spans="1:14" x14ac:dyDescent="0.15">
      <c r="A77" s="99" t="s">
        <v>90</v>
      </c>
      <c r="B77" s="69" t="s">
        <v>67</v>
      </c>
      <c r="C77" s="70"/>
      <c r="D77" s="70"/>
      <c r="E77" s="71"/>
      <c r="F77" s="3">
        <f>F12</f>
        <v>195122000</v>
      </c>
      <c r="G77" s="3">
        <f>G12</f>
        <v>186003000</v>
      </c>
      <c r="H77" s="4">
        <f t="shared" si="25"/>
        <v>-9119000</v>
      </c>
      <c r="I77" s="3">
        <f>I12</f>
        <v>65503000</v>
      </c>
      <c r="J77" s="3">
        <f>J12</f>
        <v>66003000</v>
      </c>
      <c r="K77" s="3">
        <f t="shared" si="26"/>
        <v>500000</v>
      </c>
      <c r="L77" s="42">
        <f t="shared" si="27"/>
        <v>260625000</v>
      </c>
      <c r="M77" s="54">
        <f t="shared" si="27"/>
        <v>252006000</v>
      </c>
      <c r="N77" s="43">
        <f t="shared" si="28"/>
        <v>-8619000</v>
      </c>
    </row>
    <row r="78" spans="1:14" x14ac:dyDescent="0.15">
      <c r="A78" s="100"/>
      <c r="B78" s="72" t="s">
        <v>68</v>
      </c>
      <c r="C78" s="67"/>
      <c r="D78" s="67"/>
      <c r="E78" s="68"/>
      <c r="F78" s="6">
        <f>F60</f>
        <v>192460000</v>
      </c>
      <c r="G78" s="6">
        <f>G60</f>
        <v>185576000</v>
      </c>
      <c r="H78" s="7">
        <f t="shared" si="25"/>
        <v>-6884000</v>
      </c>
      <c r="I78" s="6">
        <f>I60</f>
        <v>63180000</v>
      </c>
      <c r="J78" s="6">
        <f>J60</f>
        <v>59791000</v>
      </c>
      <c r="K78" s="6">
        <f t="shared" si="26"/>
        <v>-3389000</v>
      </c>
      <c r="L78" s="38">
        <f>I78+F78</f>
        <v>255640000</v>
      </c>
      <c r="M78" s="31">
        <f>G78+J78</f>
        <v>245367000</v>
      </c>
      <c r="N78" s="32">
        <f t="shared" si="28"/>
        <v>-10273000</v>
      </c>
    </row>
    <row r="79" spans="1:14" ht="14.25" thickBot="1" x14ac:dyDescent="0.2">
      <c r="A79" s="100"/>
      <c r="B79" s="80" t="s">
        <v>69</v>
      </c>
      <c r="C79" s="81"/>
      <c r="D79" s="81"/>
      <c r="E79" s="82"/>
      <c r="F79" s="17">
        <f>F77-F78</f>
        <v>2662000</v>
      </c>
      <c r="G79" s="17">
        <f>G77-G78</f>
        <v>427000</v>
      </c>
      <c r="H79" s="18">
        <f t="shared" si="25"/>
        <v>-2235000</v>
      </c>
      <c r="I79" s="17">
        <f>I77-I78</f>
        <v>2323000</v>
      </c>
      <c r="J79" s="17">
        <f>J77-J78</f>
        <v>6212000</v>
      </c>
      <c r="K79" s="17">
        <f t="shared" si="26"/>
        <v>3889000</v>
      </c>
      <c r="L79" s="44">
        <f>L77-L78</f>
        <v>4985000</v>
      </c>
      <c r="M79" s="52">
        <f>M77-M78</f>
        <v>6639000</v>
      </c>
      <c r="N79" s="45">
        <f t="shared" si="28"/>
        <v>1654000</v>
      </c>
    </row>
    <row r="80" spans="1:14" x14ac:dyDescent="0.15">
      <c r="A80" s="100"/>
      <c r="B80" s="72" t="s">
        <v>70</v>
      </c>
      <c r="C80" s="67"/>
      <c r="D80" s="67"/>
      <c r="E80" s="68"/>
      <c r="F80" s="6">
        <f>F16</f>
        <v>0</v>
      </c>
      <c r="G80" s="6">
        <f>G16</f>
        <v>1000</v>
      </c>
      <c r="H80" s="7">
        <f t="shared" si="25"/>
        <v>1000</v>
      </c>
      <c r="I80" s="6">
        <v>0</v>
      </c>
      <c r="J80" s="6">
        <f>J16</f>
        <v>1000</v>
      </c>
      <c r="K80" s="6">
        <f t="shared" si="26"/>
        <v>1000</v>
      </c>
      <c r="L80" s="42">
        <f>I80+F80</f>
        <v>0</v>
      </c>
      <c r="M80" s="54">
        <f>J80+G80</f>
        <v>2000</v>
      </c>
      <c r="N80" s="43">
        <f t="shared" si="28"/>
        <v>2000</v>
      </c>
    </row>
    <row r="81" spans="1:14" x14ac:dyDescent="0.15">
      <c r="A81" s="100"/>
      <c r="B81" s="72" t="s">
        <v>59</v>
      </c>
      <c r="C81" s="67"/>
      <c r="D81" s="67"/>
      <c r="E81" s="68"/>
      <c r="F81" s="6">
        <f>F66</f>
        <v>202000</v>
      </c>
      <c r="G81" s="6">
        <f>G66</f>
        <v>3301000</v>
      </c>
      <c r="H81" s="7">
        <f t="shared" ref="H81" si="29">G81-F81</f>
        <v>3099000</v>
      </c>
      <c r="I81" s="6">
        <f>I66</f>
        <v>1202000</v>
      </c>
      <c r="J81" s="6">
        <f>J66</f>
        <v>3000</v>
      </c>
      <c r="K81" s="6">
        <f t="shared" ref="K81:K82" si="30">J81-I81</f>
        <v>-1199000</v>
      </c>
      <c r="L81" s="38">
        <f t="shared" ref="L81:L82" si="31">I81+F81</f>
        <v>1404000</v>
      </c>
      <c r="M81" s="31">
        <f>J81+G81</f>
        <v>3304000</v>
      </c>
      <c r="N81" s="32">
        <f t="shared" si="28"/>
        <v>1900000</v>
      </c>
    </row>
    <row r="82" spans="1:14" ht="14.25" thickBot="1" x14ac:dyDescent="0.2">
      <c r="A82" s="100"/>
      <c r="B82" s="80" t="s">
        <v>71</v>
      </c>
      <c r="C82" s="81"/>
      <c r="D82" s="81"/>
      <c r="E82" s="82"/>
      <c r="F82" s="17">
        <f>F80-F81</f>
        <v>-202000</v>
      </c>
      <c r="G82" s="17">
        <f>G80-G81</f>
        <v>-3300000</v>
      </c>
      <c r="H82" s="7">
        <f>G82-F82</f>
        <v>-3098000</v>
      </c>
      <c r="I82" s="17">
        <f>I80-I81</f>
        <v>-1202000</v>
      </c>
      <c r="J82" s="17">
        <f>J80-J81</f>
        <v>-2000</v>
      </c>
      <c r="K82" s="6">
        <f t="shared" si="30"/>
        <v>1200000</v>
      </c>
      <c r="L82" s="44">
        <f t="shared" si="31"/>
        <v>-1404000</v>
      </c>
      <c r="M82" s="52">
        <f>J82+G82</f>
        <v>-3302000</v>
      </c>
      <c r="N82" s="45">
        <f t="shared" si="28"/>
        <v>-1898000</v>
      </c>
    </row>
    <row r="83" spans="1:14" x14ac:dyDescent="0.15">
      <c r="A83" s="100"/>
      <c r="B83" s="69" t="s">
        <v>16</v>
      </c>
      <c r="C83" s="70"/>
      <c r="D83" s="70"/>
      <c r="E83" s="71"/>
      <c r="F83" s="3">
        <f>F22</f>
        <v>1000</v>
      </c>
      <c r="G83" s="3">
        <f>G22</f>
        <v>9501000</v>
      </c>
      <c r="H83" s="4">
        <f>G83-F83</f>
        <v>9500000</v>
      </c>
      <c r="I83" s="3">
        <f>I22</f>
        <v>1000</v>
      </c>
      <c r="J83" s="3">
        <f>J22</f>
        <v>2501000</v>
      </c>
      <c r="K83" s="3">
        <f>J83-I83</f>
        <v>2500000</v>
      </c>
      <c r="L83" s="42">
        <f>F83+I83</f>
        <v>2000</v>
      </c>
      <c r="M83" s="54">
        <f>G83+J83</f>
        <v>12002000</v>
      </c>
      <c r="N83" s="43">
        <f t="shared" si="28"/>
        <v>12000000</v>
      </c>
    </row>
    <row r="84" spans="1:14" x14ac:dyDescent="0.15">
      <c r="A84" s="100"/>
      <c r="B84" s="72" t="s">
        <v>66</v>
      </c>
      <c r="C84" s="67"/>
      <c r="D84" s="67"/>
      <c r="E84" s="68"/>
      <c r="F84" s="6">
        <f>F74</f>
        <v>1301000</v>
      </c>
      <c r="G84" s="6">
        <f>G74</f>
        <v>8913500</v>
      </c>
      <c r="H84" s="7">
        <f>G84-F84</f>
        <v>7612500</v>
      </c>
      <c r="I84" s="6">
        <f>I74</f>
        <v>451000</v>
      </c>
      <c r="J84" s="6">
        <f>J74</f>
        <v>2938500</v>
      </c>
      <c r="K84" s="6">
        <f>J84-I84</f>
        <v>2487500</v>
      </c>
      <c r="L84" s="38">
        <f>F84+I84</f>
        <v>1752000</v>
      </c>
      <c r="M84" s="31">
        <f>G84+J84</f>
        <v>11852000</v>
      </c>
      <c r="N84" s="32">
        <f t="shared" si="28"/>
        <v>10100000</v>
      </c>
    </row>
    <row r="85" spans="1:14" x14ac:dyDescent="0.15">
      <c r="A85" s="100"/>
      <c r="B85" s="80" t="s">
        <v>72</v>
      </c>
      <c r="C85" s="81"/>
      <c r="D85" s="81"/>
      <c r="E85" s="82"/>
      <c r="F85" s="17">
        <f>F83-F84</f>
        <v>-1300000</v>
      </c>
      <c r="G85" s="17">
        <f>G83-G84</f>
        <v>587500</v>
      </c>
      <c r="H85" s="18">
        <f>G85-F85</f>
        <v>1887500</v>
      </c>
      <c r="I85" s="17">
        <f>I83-I84</f>
        <v>-450000</v>
      </c>
      <c r="J85" s="17">
        <f>J83-J84</f>
        <v>-437500</v>
      </c>
      <c r="K85" s="17">
        <f>J85-I85</f>
        <v>12500</v>
      </c>
      <c r="L85" s="44">
        <f>L83-L84</f>
        <v>-1750000</v>
      </c>
      <c r="M85" s="52">
        <f>M83-M84</f>
        <v>150000</v>
      </c>
      <c r="N85" s="45">
        <f t="shared" si="28"/>
        <v>1900000</v>
      </c>
    </row>
    <row r="86" spans="1:14" ht="14.25" thickBot="1" x14ac:dyDescent="0.2">
      <c r="A86" s="101"/>
      <c r="B86" s="80" t="s">
        <v>98</v>
      </c>
      <c r="C86" s="81"/>
      <c r="D86" s="81"/>
      <c r="E86" s="82"/>
      <c r="F86" s="17">
        <f>F79+F82+F85-F75</f>
        <v>160000</v>
      </c>
      <c r="G86" s="17">
        <f>G79+G82+G85-G75</f>
        <v>-3285500</v>
      </c>
      <c r="H86" s="18">
        <f>G86-F86</f>
        <v>-3445500</v>
      </c>
      <c r="I86" s="17">
        <f>I85+I82+I79-I75</f>
        <v>171000</v>
      </c>
      <c r="J86" s="17">
        <f>J85+J82+J79-J75</f>
        <v>5272500</v>
      </c>
      <c r="K86" s="17">
        <f>J86-I86</f>
        <v>5101500</v>
      </c>
      <c r="L86" s="44">
        <f>L85+L82+L79-L75</f>
        <v>331000</v>
      </c>
      <c r="M86" s="52">
        <f>M85+M82+M79-M75</f>
        <v>1987000</v>
      </c>
      <c r="N86" s="45">
        <f t="shared" si="28"/>
        <v>1656000</v>
      </c>
    </row>
    <row r="87" spans="1:14" x14ac:dyDescent="0.15">
      <c r="B87" s="107" t="s">
        <v>100</v>
      </c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</row>
  </sheetData>
  <mergeCells count="84">
    <mergeCell ref="B87:N87"/>
    <mergeCell ref="B8:E8"/>
    <mergeCell ref="B1:E1"/>
    <mergeCell ref="F1:H1"/>
    <mergeCell ref="I1:K1"/>
    <mergeCell ref="B2:E2"/>
    <mergeCell ref="B3:E3"/>
    <mergeCell ref="B4:E4"/>
    <mergeCell ref="B5:E5"/>
    <mergeCell ref="C6:E6"/>
    <mergeCell ref="B7:E7"/>
    <mergeCell ref="B9:E9"/>
    <mergeCell ref="C10:E10"/>
    <mergeCell ref="D11:E11"/>
    <mergeCell ref="B12:E12"/>
    <mergeCell ref="B13:E13"/>
    <mergeCell ref="C14:E14"/>
    <mergeCell ref="D15:E15"/>
    <mergeCell ref="B16:E16"/>
    <mergeCell ref="B17:E17"/>
    <mergeCell ref="C18:E18"/>
    <mergeCell ref="D19:E19"/>
    <mergeCell ref="D31:E31"/>
    <mergeCell ref="C20:E20"/>
    <mergeCell ref="B22:E22"/>
    <mergeCell ref="B23:E23"/>
    <mergeCell ref="B24:E24"/>
    <mergeCell ref="C25:E25"/>
    <mergeCell ref="D26:E26"/>
    <mergeCell ref="D27:E27"/>
    <mergeCell ref="D28:E28"/>
    <mergeCell ref="D29:E29"/>
    <mergeCell ref="C30:E30"/>
    <mergeCell ref="C21:E21"/>
    <mergeCell ref="D42:E42"/>
    <mergeCell ref="C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56:E56"/>
    <mergeCell ref="D43:E43"/>
    <mergeCell ref="D44:E44"/>
    <mergeCell ref="D45:E45"/>
    <mergeCell ref="D48:E48"/>
    <mergeCell ref="D49:E49"/>
    <mergeCell ref="D50:E50"/>
    <mergeCell ref="L1:N1"/>
    <mergeCell ref="B79:E79"/>
    <mergeCell ref="B80:E80"/>
    <mergeCell ref="B81:E81"/>
    <mergeCell ref="B82:E82"/>
    <mergeCell ref="D73:E73"/>
    <mergeCell ref="B74:E74"/>
    <mergeCell ref="B75:E75"/>
    <mergeCell ref="B76:E76"/>
    <mergeCell ref="B77:E77"/>
    <mergeCell ref="B78:E78"/>
    <mergeCell ref="D69:E69"/>
    <mergeCell ref="C71:E71"/>
    <mergeCell ref="D53:E53"/>
    <mergeCell ref="D54:E54"/>
    <mergeCell ref="D55:E55"/>
    <mergeCell ref="B85:E85"/>
    <mergeCell ref="B86:E86"/>
    <mergeCell ref="A3:A23"/>
    <mergeCell ref="A24:A76"/>
    <mergeCell ref="A77:A86"/>
    <mergeCell ref="B83:E83"/>
    <mergeCell ref="B84:E84"/>
    <mergeCell ref="C72:E72"/>
    <mergeCell ref="D58:E58"/>
    <mergeCell ref="B60:E60"/>
    <mergeCell ref="D63:E63"/>
    <mergeCell ref="B66:E66"/>
    <mergeCell ref="B67:E67"/>
    <mergeCell ref="C68:E68"/>
    <mergeCell ref="D51:E51"/>
    <mergeCell ref="D52:E52"/>
  </mergeCells>
  <phoneticPr fontId="2"/>
  <printOptions horizontalCentered="1" verticalCentered="1"/>
  <pageMargins left="0.31496062992125984" right="0.31496062992125984" top="0.55118110236220474" bottom="0.15748031496062992" header="0.31496062992125984" footer="0.31496062992125984"/>
  <pageSetup paperSize="12" scale="91" orientation="portrait" r:id="rId1"/>
  <headerFooter>
    <oddHeader>&amp;L&amp;8議案第5号、第6号　令和3年度当初予算（案）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社会福祉法人福島更生義肢製作所</dc:creator>
  <cp:lastModifiedBy>福島更生義肢製作所</cp:lastModifiedBy>
  <cp:lastPrinted>2021-02-19T04:15:07Z</cp:lastPrinted>
  <dcterms:created xsi:type="dcterms:W3CDTF">2019-04-30T05:31:49Z</dcterms:created>
  <dcterms:modified xsi:type="dcterms:W3CDTF">2021-05-16T22:25:25Z</dcterms:modified>
</cp:coreProperties>
</file>